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875" windowWidth="11340" windowHeight="6540" activeTab="0"/>
  </bookViews>
  <sheets>
    <sheet name="Прайс_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<sst xmlns="http://schemas.openxmlformats.org/spreadsheetml/2006/main" count="125" uniqueCount="110">
  <si>
    <t>Наименование изделия</t>
  </si>
  <si>
    <t>МИШУРА</t>
  </si>
  <si>
    <t>№ 2, одиночная , 15мм</t>
  </si>
  <si>
    <t>№ 14, одиночная , 50мм</t>
  </si>
  <si>
    <t>№ 16, двойная , 45+45мм</t>
  </si>
  <si>
    <t>" ДОЖДИК" новогодний</t>
  </si>
  <si>
    <t>" Дождик" серебро 75мм</t>
  </si>
  <si>
    <t>" Дождик" цветной 75мм</t>
  </si>
  <si>
    <t>ЕЛОЧНЫЕ  УКРАШЕНИЯ</t>
  </si>
  <si>
    <t>1. Вся продукция сертифицирована.</t>
  </si>
  <si>
    <t>141980, г. Дубна М.О.,  ул.Тверская, 6-168</t>
  </si>
  <si>
    <t>№ 9, двойная ,35+35мм</t>
  </si>
  <si>
    <t xml:space="preserve">2. Доставка осуществляется грузобагажом, контейнером и автомобильным транспортом.  </t>
  </si>
  <si>
    <t xml:space="preserve">до 100  </t>
  </si>
  <si>
    <t xml:space="preserve">тыс.  </t>
  </si>
  <si>
    <t>до 300</t>
  </si>
  <si>
    <t>тыс.</t>
  </si>
  <si>
    <t>до 500</t>
  </si>
  <si>
    <t>свыше</t>
  </si>
  <si>
    <t>500 тыс.</t>
  </si>
  <si>
    <t xml:space="preserve">   Цена в руб.  </t>
  </si>
  <si>
    <t xml:space="preserve">Кол-во  </t>
  </si>
  <si>
    <t>в упак.</t>
  </si>
  <si>
    <t>№ 24, " Норка" 45мм</t>
  </si>
  <si>
    <t xml:space="preserve">                         Свидетельство № 50:40:04644 от 28.10.1998 г.</t>
  </si>
  <si>
    <t>Кол-во</t>
  </si>
  <si>
    <t>в коробе</t>
  </si>
  <si>
    <t>№ 1, одиночная , 20мм</t>
  </si>
  <si>
    <t>№ 6, одиночная ,  35мм</t>
  </si>
  <si>
    <t>№ 18, " Ежик", 35мм+35мм</t>
  </si>
  <si>
    <t>№ 20, " Спираль малая", 35мм</t>
  </si>
  <si>
    <t>№ 8, двойная , 20+15мм</t>
  </si>
  <si>
    <t>№ 11, двойная ,20+20мм</t>
  </si>
  <si>
    <t xml:space="preserve">№ 30," Бант" 50 мм  </t>
  </si>
  <si>
    <t>№ 3, одиночная , 25мм</t>
  </si>
  <si>
    <t>№ 7, одиночная ,  20мм</t>
  </si>
  <si>
    <t>№ 17, " Пушок", 45мм</t>
  </si>
  <si>
    <t>№ 23, " Бусинка", 15мм</t>
  </si>
  <si>
    <t xml:space="preserve">№ 28," Норка изумрудная",75+75мм  </t>
  </si>
  <si>
    <t xml:space="preserve">№ 29," Бант" 75 мм  </t>
  </si>
  <si>
    <t xml:space="preserve">№ 31," Гирлянда", 75+75мм  </t>
  </si>
  <si>
    <t xml:space="preserve">E-mail: 89104356942@mail.ru  </t>
  </si>
  <si>
    <t>Производитель:  Предприниматель Бабков Алексей Аркадиевич</t>
  </si>
  <si>
    <t>№ 4,  двойная ,15+15мм</t>
  </si>
  <si>
    <t>http://mishura-optom.ru</t>
  </si>
  <si>
    <t>№ 25," Норка на проволоке цветная" 50мм</t>
  </si>
  <si>
    <t>№ 25," Норка на проволоке  цветная с кончиками" 50мм</t>
  </si>
  <si>
    <t>№ 25," Норка на проволоке  цветная голографическая" 50мм</t>
  </si>
  <si>
    <t>№ 26," Норка на проволоке цветная" 70мм</t>
  </si>
  <si>
    <t>№ 26," Норка на проволоке  цветная с кончиками" 70мм</t>
  </si>
  <si>
    <t>№ 26," Норка на проволоке  цветная голографическая" 70мм</t>
  </si>
  <si>
    <t>№ 27," Норка на проволоке цветная" 100мм</t>
  </si>
  <si>
    <t>№ 27," Норка на проволоке  цветная голографическая" 100мм</t>
  </si>
  <si>
    <t xml:space="preserve">№ 28," Норка изумрудная голограмма",75+75мм  </t>
  </si>
  <si>
    <t xml:space="preserve">№ 30," Бант голографический" 50 мм  </t>
  </si>
  <si>
    <t xml:space="preserve">№ 31," Гирлянда голографическая", 75+75мм  </t>
  </si>
  <si>
    <t xml:space="preserve">№ 32," Овал цветной"  </t>
  </si>
  <si>
    <t xml:space="preserve">№ 32," Овал голографический"  </t>
  </si>
  <si>
    <t>№ 21," Спираль двухцветная", 35+35мм</t>
  </si>
  <si>
    <t>№ 25," Норка на проволоке радужная" 50мм</t>
  </si>
  <si>
    <t>№ 26," Норка на проволоке радужная" 70мм</t>
  </si>
  <si>
    <t>№ 27," Норка на проволоке радужная" 100мм</t>
  </si>
  <si>
    <t xml:space="preserve">№ 32," Овал радужный"  </t>
  </si>
  <si>
    <t>№ 25," Норка на проволоке  зебра" 50мм</t>
  </si>
  <si>
    <t>№ 26," Норка на проволоке   зебра" 70мм</t>
  </si>
  <si>
    <t>№ 27," Норка на проволоке  зебра" 100мм</t>
  </si>
  <si>
    <t xml:space="preserve">№ 29," Бант зебра" 75 мм  </t>
  </si>
  <si>
    <t xml:space="preserve">№ 30," Бант  зебра" 50 мм  </t>
  </si>
  <si>
    <t xml:space="preserve">№ 32," Овал  зебра"  </t>
  </si>
  <si>
    <t xml:space="preserve">№ 29,"Бант голографический" 75 мм  </t>
  </si>
  <si>
    <t xml:space="preserve">ИНН 501000302582 </t>
  </si>
  <si>
    <t>№ 25," Норка на проволоке  цветная матовая" 50мм</t>
  </si>
  <si>
    <t>№ 26," Норка на проволоке  цветная матовая" 70мм</t>
  </si>
  <si>
    <t>№ 27," Норка на проволоке  цветная матовая" 100мм</t>
  </si>
  <si>
    <t xml:space="preserve">№ 32," Овал матовый"  </t>
  </si>
  <si>
    <t>Длина       в м.</t>
  </si>
  <si>
    <t>Тел. +7 (910) 435-69-42</t>
  </si>
  <si>
    <t xml:space="preserve">№ 34," Норка на проволоке" 150мм </t>
  </si>
  <si>
    <t>3. При Заказе свыше 50 тыс руб. доставка до г. Москвы бесплатно.</t>
  </si>
  <si>
    <t>ПРАЙС-ЛИСТ НА 2024 ГОД.</t>
  </si>
  <si>
    <t>" Дождик" двухслойный прямой серебро 200*500мм</t>
  </si>
  <si>
    <t>" Дождик" двухслойный прямой цветной 200*500мм</t>
  </si>
  <si>
    <t>" Дождик" двухслойный прямой голографический серебро 200*500мм</t>
  </si>
  <si>
    <t>" Дождик" двухслойный прямой голографический цветной 200*500мм</t>
  </si>
  <si>
    <t>" Дождик" двухслойный волна серебро 200*500мм</t>
  </si>
  <si>
    <t>" Дождик" двухслойный волна цветной 200*500мм</t>
  </si>
  <si>
    <t>" Дождик" двухслойный волна голографический серебро 200*500мм</t>
  </si>
  <si>
    <t>" Дождик" двухслойный волна голографический цветной 200*500мм</t>
  </si>
  <si>
    <t>" Дождик" двухслойный прямой серебро 200*1000мм</t>
  </si>
  <si>
    <t>" Дождик" двухслойный прямой цветной 200*1000мм</t>
  </si>
  <si>
    <t>" Дождик" двухслойный прямой голографический серебро 200*1000мм</t>
  </si>
  <si>
    <t>" Дождик" двухслойный прямой голографический цветной 200*1000мм</t>
  </si>
  <si>
    <t>" Дождик" двухслойный рифленый серебро 200*1000мм</t>
  </si>
  <si>
    <t>" Дождик" двухслойный рифленый цветной 200*1000мм</t>
  </si>
  <si>
    <t>" Дождик" двухслойный рифленый голографический серебро 200*1000мм</t>
  </si>
  <si>
    <t>" Дождик" двухслойный рифленый голографический цветной 200*1000мм</t>
  </si>
  <si>
    <t>" Дождик" двухслойный прямой серебро 200*1700мм</t>
  </si>
  <si>
    <t>" Дождик" двухслойный прямой цветной 200*1700мм</t>
  </si>
  <si>
    <t>" Дождик" двухслойный прямой голографический серебро 200*1700мм</t>
  </si>
  <si>
    <t>" Дождик" двухслойный прямой голографический цветной 200*1700мм</t>
  </si>
  <si>
    <t>" Дождик" двухслойный рифленый серебро 200*1700мм</t>
  </si>
  <si>
    <t>" Дождик" двухслойный рифленый цветной 200*1700мм</t>
  </si>
  <si>
    <t>" Дождик" двухслойный рифленый голографический серебро 200*1700мм</t>
  </si>
  <si>
    <t>" Дождик" двухслойный рифленый голографический цветной 200*1700мм</t>
  </si>
  <si>
    <t>" Дождик" четырехслойный волна серебро 400*500мм</t>
  </si>
  <si>
    <t>" Дождик" четырехслойный волна цветной 400*500мм</t>
  </si>
  <si>
    <t>" Дождик" четырехслойный волна голографический серебро 400*500мм</t>
  </si>
  <si>
    <t>" Дождик"четырехслойный волна голографический цветной 400*500мм</t>
  </si>
  <si>
    <t xml:space="preserve">№ 33," Гирлянда широкие лепестки", 100+100мм  </t>
  </si>
  <si>
    <t xml:space="preserve">№ 35, " Гирлянда" 120мм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</si>
</sst>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&quot;р.&quot;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i/>
      <sz val="12"/>
      <name val="Arial Cyr"/>
      <family val="2"/>
    </font>
    <font>
      <b/>
      <i/>
      <sz val="10"/>
      <name val="Arial Cyr"/>
      <family val="2"/>
    </font>
    <font>
      <b/>
      <i/>
      <sz val="20"/>
      <name val="SkazkaForSerge"/>
      <family val="1"/>
    </font>
    <font>
      <sz val="11"/>
      <name val="Arial Cyr"/>
      <family val="2"/>
    </font>
    <font>
      <i/>
      <sz val="14"/>
      <name val="Arial Cyr"/>
      <family val="2"/>
    </font>
    <font>
      <b/>
      <i/>
      <sz val="14"/>
      <name val="Arial Cyr"/>
      <family val="2"/>
    </font>
    <font>
      <b/>
      <i/>
      <sz val="11"/>
      <name val="Arial Cyr"/>
      <family val="2"/>
    </font>
    <font>
      <sz val="8"/>
      <name val="Arial Cyr"/>
      <family val="0"/>
    </font>
    <font>
      <sz val="16"/>
      <name val="Arial Cyr"/>
      <family val="0"/>
    </font>
    <font>
      <i/>
      <sz val="16"/>
      <name val="SkazkaForSerge"/>
      <family val="0"/>
    </font>
    <font>
      <sz val="9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180" fontId="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22" xfId="0" applyFont="1" applyFill="1" applyBorder="1" applyAlignment="1">
      <alignment/>
    </xf>
    <xf numFmtId="180" fontId="4" fillId="0" borderId="23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180" fontId="4" fillId="0" borderId="27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" fontId="4" fillId="0" borderId="2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180" fontId="4" fillId="0" borderId="3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33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80" fontId="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4" fontId="4" fillId="0" borderId="35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18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38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51" fillId="0" borderId="42" xfId="42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37" fillId="0" borderId="19" xfId="42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shura-optom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110" zoomScaleNormal="110" zoomScalePageLayoutView="0" workbookViewId="0" topLeftCell="A82">
      <selection activeCell="Q94" sqref="Q94"/>
    </sheetView>
  </sheetViews>
  <sheetFormatPr defaultColWidth="9.00390625" defaultRowHeight="12.75"/>
  <cols>
    <col min="1" max="1" width="35.375" style="5" customWidth="1"/>
    <col min="2" max="2" width="8.00390625" style="5" customWidth="1"/>
    <col min="3" max="3" width="8.25390625" style="5" customWidth="1"/>
    <col min="4" max="4" width="9.625" style="5" customWidth="1"/>
    <col min="5" max="5" width="2.875" style="72" hidden="1" customWidth="1"/>
    <col min="6" max="6" width="9.125" style="72" hidden="1" customWidth="1"/>
    <col min="7" max="7" width="1.875" style="72" hidden="1" customWidth="1"/>
    <col min="8" max="8" width="0.12890625" style="72" hidden="1" customWidth="1"/>
    <col min="9" max="9" width="8.625" style="72" hidden="1" customWidth="1"/>
    <col min="10" max="10" width="6.00390625" style="72" hidden="1" customWidth="1"/>
    <col min="11" max="11" width="13.00390625" style="72" hidden="1" customWidth="1"/>
    <col min="12" max="12" width="13.00390625" style="72" customWidth="1"/>
    <col min="13" max="13" width="9.875" style="72" customWidth="1"/>
    <col min="14" max="14" width="8.375" style="72" customWidth="1"/>
    <col min="15" max="15" width="10.00390625" style="72" customWidth="1"/>
    <col min="16" max="16384" width="9.125" style="5" customWidth="1"/>
  </cols>
  <sheetData>
    <row r="1" spans="1:15" s="6" customFormat="1" ht="36" customHeight="1" thickBot="1">
      <c r="A1" s="94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24.75" customHeight="1" thickBot="1" thickTop="1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9.5" customHeight="1" thickTop="1">
      <c r="A3" s="97" t="s">
        <v>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33.75" customHeight="1" thickBot="1">
      <c r="A4" s="98" t="s">
        <v>79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3.5" customHeight="1" thickBot="1">
      <c r="A5" s="101" t="s">
        <v>0</v>
      </c>
      <c r="B5" s="99" t="s">
        <v>75</v>
      </c>
      <c r="C5" s="7" t="s">
        <v>21</v>
      </c>
      <c r="D5" s="7" t="s">
        <v>25</v>
      </c>
      <c r="E5" s="8"/>
      <c r="F5" s="8"/>
      <c r="G5" s="8"/>
      <c r="H5" s="8"/>
      <c r="I5" s="8"/>
      <c r="J5" s="8"/>
      <c r="K5" s="8"/>
      <c r="L5" s="8"/>
      <c r="M5" s="9" t="s">
        <v>20</v>
      </c>
      <c r="N5" s="10"/>
      <c r="O5" s="11"/>
    </row>
    <row r="6" spans="1:15" ht="15" customHeight="1">
      <c r="A6" s="102"/>
      <c r="B6" s="100"/>
      <c r="C6" s="12" t="s">
        <v>22</v>
      </c>
      <c r="D6" s="12" t="s">
        <v>26</v>
      </c>
      <c r="E6" s="13" t="s">
        <v>13</v>
      </c>
      <c r="F6" s="7" t="s">
        <v>13</v>
      </c>
      <c r="G6" s="7" t="s">
        <v>13</v>
      </c>
      <c r="H6" s="7" t="s">
        <v>13</v>
      </c>
      <c r="I6" s="7" t="s">
        <v>13</v>
      </c>
      <c r="J6" s="7" t="s">
        <v>13</v>
      </c>
      <c r="K6" s="7" t="s">
        <v>13</v>
      </c>
      <c r="L6" s="7" t="s">
        <v>13</v>
      </c>
      <c r="M6" s="14" t="s">
        <v>15</v>
      </c>
      <c r="N6" s="15" t="s">
        <v>17</v>
      </c>
      <c r="O6" s="12" t="s">
        <v>18</v>
      </c>
    </row>
    <row r="7" spans="1:15" ht="15.75" customHeight="1" thickBot="1">
      <c r="A7" s="16"/>
      <c r="B7" s="17"/>
      <c r="C7" s="16"/>
      <c r="D7" s="16"/>
      <c r="E7" s="18" t="s">
        <v>14</v>
      </c>
      <c r="F7" s="19" t="s">
        <v>14</v>
      </c>
      <c r="G7" s="19" t="s">
        <v>14</v>
      </c>
      <c r="H7" s="19" t="s">
        <v>14</v>
      </c>
      <c r="I7" s="19" t="s">
        <v>14</v>
      </c>
      <c r="J7" s="19" t="s">
        <v>14</v>
      </c>
      <c r="K7" s="19" t="s">
        <v>14</v>
      </c>
      <c r="L7" s="19" t="s">
        <v>14</v>
      </c>
      <c r="M7" s="19" t="s">
        <v>16</v>
      </c>
      <c r="N7" s="20" t="s">
        <v>16</v>
      </c>
      <c r="O7" s="19" t="s">
        <v>19</v>
      </c>
    </row>
    <row r="8" spans="1:15" ht="28.5" customHeight="1" thickBot="1">
      <c r="A8" s="21"/>
      <c r="B8" s="22"/>
      <c r="C8" s="23" t="s">
        <v>1</v>
      </c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15" customHeight="1">
      <c r="A9" s="26" t="s">
        <v>27</v>
      </c>
      <c r="B9" s="27">
        <v>2</v>
      </c>
      <c r="C9" s="28">
        <v>50</v>
      </c>
      <c r="D9" s="28">
        <v>500</v>
      </c>
      <c r="E9" s="29">
        <v>5.2</v>
      </c>
      <c r="F9" s="29">
        <f aca="true" t="shared" si="0" ref="F9:F25">E9+E9/100*5</f>
        <v>5.46</v>
      </c>
      <c r="G9" s="30">
        <f>F9+F9/100*3</f>
        <v>5.6238</v>
      </c>
      <c r="H9" s="30">
        <f>G9+G9/100*2</f>
        <v>5.736276</v>
      </c>
      <c r="I9" s="30">
        <f>H9+H9/100*5</f>
        <v>6.0230898</v>
      </c>
      <c r="J9" s="30">
        <f>I9+I9/100*10</f>
        <v>6.62539878</v>
      </c>
      <c r="K9" s="30">
        <f>J9+J9/100*5</f>
        <v>6.9566687190000005</v>
      </c>
      <c r="L9" s="30">
        <f>K9+K9/100*6</f>
        <v>7.374068842140001</v>
      </c>
      <c r="M9" s="30">
        <f>L9-L9/100*10</f>
        <v>6.636661957926001</v>
      </c>
      <c r="N9" s="30">
        <f>L9-L9/100*15</f>
        <v>6.267958515819</v>
      </c>
      <c r="O9" s="31">
        <f>L9-L9/100*20</f>
        <v>5.899255073712</v>
      </c>
    </row>
    <row r="10" spans="1:15" ht="15" customHeight="1">
      <c r="A10" s="32" t="s">
        <v>2</v>
      </c>
      <c r="B10" s="33">
        <v>2</v>
      </c>
      <c r="C10" s="34">
        <v>50</v>
      </c>
      <c r="D10" s="34">
        <v>500</v>
      </c>
      <c r="E10" s="4">
        <v>4.9</v>
      </c>
      <c r="F10" s="4">
        <f t="shared" si="0"/>
        <v>5.1450000000000005</v>
      </c>
      <c r="G10" s="4">
        <f>F10+F10/100*3</f>
        <v>5.2993500000000004</v>
      </c>
      <c r="H10" s="4">
        <f>G10+G10/100*2</f>
        <v>5.405337</v>
      </c>
      <c r="I10" s="4">
        <f>H10+H10/100*5</f>
        <v>5.67560385</v>
      </c>
      <c r="J10" s="4">
        <f aca="true" t="shared" si="1" ref="J10:J25">I10+I10/100*10</f>
        <v>6.243164235</v>
      </c>
      <c r="K10" s="4">
        <f aca="true" t="shared" si="2" ref="K10:L57">J10+J10/100*5</f>
        <v>6.55532244675</v>
      </c>
      <c r="L10" s="4">
        <f aca="true" t="shared" si="3" ref="L10:L25">K10+K10/100*6</f>
        <v>6.948641793555</v>
      </c>
      <c r="M10" s="4">
        <f>L10-L10/100*10</f>
        <v>6.2537776141995</v>
      </c>
      <c r="N10" s="4">
        <f>L10-L10/100*15</f>
        <v>5.90634552452175</v>
      </c>
      <c r="O10" s="35">
        <f>L10-L10/100*20</f>
        <v>5.5589134348439995</v>
      </c>
    </row>
    <row r="11" spans="1:15" ht="15" customHeight="1">
      <c r="A11" s="32" t="s">
        <v>34</v>
      </c>
      <c r="B11" s="33">
        <v>2</v>
      </c>
      <c r="C11" s="34">
        <v>50</v>
      </c>
      <c r="D11" s="34">
        <v>500</v>
      </c>
      <c r="E11" s="4">
        <v>6.63</v>
      </c>
      <c r="F11" s="4">
        <f t="shared" si="0"/>
        <v>6.9615</v>
      </c>
      <c r="G11" s="4">
        <f aca="true" t="shared" si="4" ref="G11:G24">F11+F11/100*3</f>
        <v>7.170345</v>
      </c>
      <c r="H11" s="4">
        <f aca="true" t="shared" si="5" ref="H11:H24">G11+G11/100*2</f>
        <v>7.3137519</v>
      </c>
      <c r="I11" s="4">
        <f aca="true" t="shared" si="6" ref="I11:I24">H11+H11/100*5</f>
        <v>7.679439495</v>
      </c>
      <c r="J11" s="4">
        <f t="shared" si="1"/>
        <v>8.4473834445</v>
      </c>
      <c r="K11" s="4">
        <f t="shared" si="2"/>
        <v>8.869752616725</v>
      </c>
      <c r="L11" s="4">
        <f>K11+K11/100*6.3</f>
        <v>9.428547031578676</v>
      </c>
      <c r="M11" s="4">
        <f aca="true" t="shared" si="7" ref="M11:M60">L11-L11/100*10</f>
        <v>8.485692328420807</v>
      </c>
      <c r="N11" s="4">
        <f aca="true" t="shared" si="8" ref="N11:N60">L11-L11/100*15</f>
        <v>8.014264976841874</v>
      </c>
      <c r="O11" s="35">
        <f aca="true" t="shared" si="9" ref="O11:O60">L11-L11/100*20</f>
        <v>7.5428376252629405</v>
      </c>
    </row>
    <row r="12" spans="1:15" ht="15" customHeight="1">
      <c r="A12" s="32" t="s">
        <v>43</v>
      </c>
      <c r="B12" s="33">
        <v>2</v>
      </c>
      <c r="C12" s="34">
        <v>50</v>
      </c>
      <c r="D12" s="34">
        <v>300</v>
      </c>
      <c r="E12" s="4">
        <v>8.57</v>
      </c>
      <c r="F12" s="4">
        <f t="shared" si="0"/>
        <v>8.9985</v>
      </c>
      <c r="G12" s="4">
        <f t="shared" si="4"/>
        <v>9.268455</v>
      </c>
      <c r="H12" s="4">
        <f t="shared" si="5"/>
        <v>9.4538241</v>
      </c>
      <c r="I12" s="4">
        <f t="shared" si="6"/>
        <v>9.926515305</v>
      </c>
      <c r="J12" s="4">
        <f t="shared" si="1"/>
        <v>10.9191668355</v>
      </c>
      <c r="K12" s="4">
        <f t="shared" si="2"/>
        <v>11.465125177275</v>
      </c>
      <c r="L12" s="4">
        <f>K12+K12/100*6.3</f>
        <v>12.187428063443326</v>
      </c>
      <c r="M12" s="4">
        <f t="shared" si="7"/>
        <v>10.968685257098993</v>
      </c>
      <c r="N12" s="4">
        <f t="shared" si="8"/>
        <v>10.359313853926826</v>
      </c>
      <c r="O12" s="35">
        <f t="shared" si="9"/>
        <v>9.749942450754661</v>
      </c>
    </row>
    <row r="13" spans="1:15" ht="14.25">
      <c r="A13" s="1" t="s">
        <v>28</v>
      </c>
      <c r="B13" s="2">
        <v>2</v>
      </c>
      <c r="C13" s="3">
        <v>50</v>
      </c>
      <c r="D13" s="3">
        <v>300</v>
      </c>
      <c r="E13" s="4">
        <v>6.73</v>
      </c>
      <c r="F13" s="4">
        <f t="shared" si="0"/>
        <v>7.0665000000000004</v>
      </c>
      <c r="G13" s="4">
        <f t="shared" si="4"/>
        <v>7.278495</v>
      </c>
      <c r="H13" s="4">
        <f t="shared" si="5"/>
        <v>7.4240649</v>
      </c>
      <c r="I13" s="4">
        <f t="shared" si="6"/>
        <v>7.7952681450000005</v>
      </c>
      <c r="J13" s="4">
        <f t="shared" si="1"/>
        <v>8.5747949595</v>
      </c>
      <c r="K13" s="4">
        <f t="shared" si="2"/>
        <v>9.003534707475</v>
      </c>
      <c r="L13" s="4">
        <f t="shared" si="3"/>
        <v>9.5437467899235</v>
      </c>
      <c r="M13" s="4">
        <f t="shared" si="7"/>
        <v>8.58937211093115</v>
      </c>
      <c r="N13" s="4">
        <f t="shared" si="8"/>
        <v>8.112184771434976</v>
      </c>
      <c r="O13" s="35">
        <f t="shared" si="9"/>
        <v>7.6349974319388</v>
      </c>
    </row>
    <row r="14" spans="1:15" ht="14.25">
      <c r="A14" s="1" t="s">
        <v>35</v>
      </c>
      <c r="B14" s="2">
        <v>2</v>
      </c>
      <c r="C14" s="3">
        <v>50</v>
      </c>
      <c r="D14" s="3">
        <v>400</v>
      </c>
      <c r="E14" s="4">
        <v>5.2</v>
      </c>
      <c r="F14" s="4">
        <f t="shared" si="0"/>
        <v>5.46</v>
      </c>
      <c r="G14" s="4">
        <f t="shared" si="4"/>
        <v>5.6238</v>
      </c>
      <c r="H14" s="4">
        <f t="shared" si="5"/>
        <v>5.736276</v>
      </c>
      <c r="I14" s="4">
        <f t="shared" si="6"/>
        <v>6.0230898</v>
      </c>
      <c r="J14" s="4">
        <f t="shared" si="1"/>
        <v>6.62539878</v>
      </c>
      <c r="K14" s="4">
        <f t="shared" si="2"/>
        <v>6.9566687190000005</v>
      </c>
      <c r="L14" s="4">
        <f t="shared" si="3"/>
        <v>7.374068842140001</v>
      </c>
      <c r="M14" s="4">
        <f t="shared" si="7"/>
        <v>6.636661957926001</v>
      </c>
      <c r="N14" s="4">
        <f t="shared" si="8"/>
        <v>6.267958515819</v>
      </c>
      <c r="O14" s="35">
        <f t="shared" si="9"/>
        <v>5.899255073712</v>
      </c>
    </row>
    <row r="15" spans="1:15" ht="14.25">
      <c r="A15" s="1" t="s">
        <v>31</v>
      </c>
      <c r="B15" s="2">
        <v>2</v>
      </c>
      <c r="C15" s="3">
        <v>50</v>
      </c>
      <c r="D15" s="3">
        <v>300</v>
      </c>
      <c r="E15" s="4">
        <v>7.96</v>
      </c>
      <c r="F15" s="4">
        <f t="shared" si="0"/>
        <v>8.358</v>
      </c>
      <c r="G15" s="4">
        <f t="shared" si="4"/>
        <v>8.608740000000001</v>
      </c>
      <c r="H15" s="4">
        <f t="shared" si="5"/>
        <v>8.780914800000001</v>
      </c>
      <c r="I15" s="4">
        <f t="shared" si="6"/>
        <v>9.219960540000002</v>
      </c>
      <c r="J15" s="4">
        <f t="shared" si="1"/>
        <v>10.141956594000003</v>
      </c>
      <c r="K15" s="4">
        <f t="shared" si="2"/>
        <v>10.649054423700004</v>
      </c>
      <c r="L15" s="4">
        <f t="shared" si="3"/>
        <v>11.287997689122005</v>
      </c>
      <c r="M15" s="4">
        <f t="shared" si="7"/>
        <v>10.159197920209804</v>
      </c>
      <c r="N15" s="4">
        <f t="shared" si="8"/>
        <v>9.594798035753705</v>
      </c>
      <c r="O15" s="35">
        <f t="shared" si="9"/>
        <v>9.030398151297604</v>
      </c>
    </row>
    <row r="16" spans="1:15" ht="14.25">
      <c r="A16" s="1" t="s">
        <v>11</v>
      </c>
      <c r="B16" s="2">
        <v>2</v>
      </c>
      <c r="C16" s="3">
        <v>50</v>
      </c>
      <c r="D16" s="3">
        <v>200</v>
      </c>
      <c r="E16" s="4">
        <v>13.46</v>
      </c>
      <c r="F16" s="4">
        <f t="shared" si="0"/>
        <v>14.133000000000001</v>
      </c>
      <c r="G16" s="4">
        <f t="shared" si="4"/>
        <v>14.55699</v>
      </c>
      <c r="H16" s="4">
        <f t="shared" si="5"/>
        <v>14.8481298</v>
      </c>
      <c r="I16" s="4">
        <f t="shared" si="6"/>
        <v>15.590536290000001</v>
      </c>
      <c r="J16" s="4">
        <f t="shared" si="1"/>
        <v>17.149589919</v>
      </c>
      <c r="K16" s="4">
        <f t="shared" si="2"/>
        <v>18.00706941495</v>
      </c>
      <c r="L16" s="4">
        <f t="shared" si="3"/>
        <v>19.087493579847</v>
      </c>
      <c r="M16" s="4">
        <f t="shared" si="7"/>
        <v>17.1787442218623</v>
      </c>
      <c r="N16" s="4">
        <f t="shared" si="8"/>
        <v>16.22436954286995</v>
      </c>
      <c r="O16" s="35">
        <f t="shared" si="9"/>
        <v>15.2699948638776</v>
      </c>
    </row>
    <row r="17" spans="1:15" ht="14.25">
      <c r="A17" s="1" t="s">
        <v>32</v>
      </c>
      <c r="B17" s="2">
        <v>2</v>
      </c>
      <c r="C17" s="3">
        <v>50</v>
      </c>
      <c r="D17" s="3">
        <v>300</v>
      </c>
      <c r="E17" s="4">
        <v>9.08</v>
      </c>
      <c r="F17" s="4">
        <f t="shared" si="0"/>
        <v>9.534</v>
      </c>
      <c r="G17" s="4">
        <f t="shared" si="4"/>
        <v>9.820020000000001</v>
      </c>
      <c r="H17" s="4">
        <f t="shared" si="5"/>
        <v>10.016420400000001</v>
      </c>
      <c r="I17" s="4">
        <f t="shared" si="6"/>
        <v>10.517241420000001</v>
      </c>
      <c r="J17" s="4">
        <f t="shared" si="1"/>
        <v>11.568965562</v>
      </c>
      <c r="K17" s="4">
        <f t="shared" si="2"/>
        <v>12.1474138401</v>
      </c>
      <c r="L17" s="4">
        <f t="shared" si="3"/>
        <v>12.876258670506001</v>
      </c>
      <c r="M17" s="4">
        <f t="shared" si="7"/>
        <v>11.5886328034554</v>
      </c>
      <c r="N17" s="4">
        <f t="shared" si="8"/>
        <v>10.9448198699301</v>
      </c>
      <c r="O17" s="35">
        <f t="shared" si="9"/>
        <v>10.3010069364048</v>
      </c>
    </row>
    <row r="18" spans="1:15" ht="14.25">
      <c r="A18" s="1" t="s">
        <v>3</v>
      </c>
      <c r="B18" s="2">
        <v>2</v>
      </c>
      <c r="C18" s="3">
        <v>50</v>
      </c>
      <c r="D18" s="3">
        <v>150</v>
      </c>
      <c r="E18" s="4">
        <v>9.84</v>
      </c>
      <c r="F18" s="4">
        <f t="shared" si="0"/>
        <v>10.332</v>
      </c>
      <c r="G18" s="4">
        <f t="shared" si="4"/>
        <v>10.641960000000001</v>
      </c>
      <c r="H18" s="4">
        <f t="shared" si="5"/>
        <v>10.8547992</v>
      </c>
      <c r="I18" s="4">
        <f t="shared" si="6"/>
        <v>11.397539160000001</v>
      </c>
      <c r="J18" s="4">
        <f t="shared" si="1"/>
        <v>12.537293076000001</v>
      </c>
      <c r="K18" s="4">
        <f t="shared" si="2"/>
        <v>13.164157729800001</v>
      </c>
      <c r="L18" s="4">
        <f t="shared" si="3"/>
        <v>13.954007193588001</v>
      </c>
      <c r="M18" s="4">
        <f t="shared" si="7"/>
        <v>12.558606474229201</v>
      </c>
      <c r="N18" s="4">
        <f t="shared" si="8"/>
        <v>11.8609061145498</v>
      </c>
      <c r="O18" s="35">
        <f t="shared" si="9"/>
        <v>11.1632057548704</v>
      </c>
    </row>
    <row r="19" spans="1:15" ht="14.25">
      <c r="A19" s="1" t="s">
        <v>4</v>
      </c>
      <c r="B19" s="2">
        <v>2</v>
      </c>
      <c r="C19" s="3">
        <v>50</v>
      </c>
      <c r="D19" s="3">
        <v>150</v>
      </c>
      <c r="E19" s="4">
        <v>15.91</v>
      </c>
      <c r="F19" s="4">
        <f t="shared" si="0"/>
        <v>16.7055</v>
      </c>
      <c r="G19" s="4">
        <f t="shared" si="4"/>
        <v>17.206665</v>
      </c>
      <c r="H19" s="4">
        <f t="shared" si="5"/>
        <v>17.5507983</v>
      </c>
      <c r="I19" s="4">
        <f t="shared" si="6"/>
        <v>18.428338215</v>
      </c>
      <c r="J19" s="4">
        <f t="shared" si="1"/>
        <v>20.2711720365</v>
      </c>
      <c r="K19" s="4">
        <f t="shared" si="2"/>
        <v>21.284730638325</v>
      </c>
      <c r="L19" s="4">
        <f t="shared" si="3"/>
        <v>22.5618144766245</v>
      </c>
      <c r="M19" s="4">
        <f t="shared" si="7"/>
        <v>20.305633028962053</v>
      </c>
      <c r="N19" s="4">
        <f t="shared" si="8"/>
        <v>19.177542305130828</v>
      </c>
      <c r="O19" s="35">
        <f t="shared" si="9"/>
        <v>18.0494515812996</v>
      </c>
    </row>
    <row r="20" spans="1:15" ht="14.25">
      <c r="A20" s="1" t="s">
        <v>36</v>
      </c>
      <c r="B20" s="2">
        <v>2</v>
      </c>
      <c r="C20" s="3">
        <v>50</v>
      </c>
      <c r="D20" s="3">
        <v>200</v>
      </c>
      <c r="E20" s="4">
        <v>9.59</v>
      </c>
      <c r="F20" s="4">
        <f t="shared" si="0"/>
        <v>10.0695</v>
      </c>
      <c r="G20" s="4">
        <f t="shared" si="4"/>
        <v>10.371585</v>
      </c>
      <c r="H20" s="4">
        <f t="shared" si="5"/>
        <v>10.5790167</v>
      </c>
      <c r="I20" s="4">
        <f t="shared" si="6"/>
        <v>11.107967535</v>
      </c>
      <c r="J20" s="4">
        <f t="shared" si="1"/>
        <v>12.218764288500001</v>
      </c>
      <c r="K20" s="4">
        <f t="shared" si="2"/>
        <v>12.829702502925</v>
      </c>
      <c r="L20" s="4">
        <f t="shared" si="3"/>
        <v>13.5994846531005</v>
      </c>
      <c r="M20" s="4">
        <f t="shared" si="7"/>
        <v>12.239536187790451</v>
      </c>
      <c r="N20" s="4">
        <f t="shared" si="8"/>
        <v>11.559561955135425</v>
      </c>
      <c r="O20" s="35">
        <f t="shared" si="9"/>
        <v>10.8795877224804</v>
      </c>
    </row>
    <row r="21" spans="1:15" ht="14.25">
      <c r="A21" s="1" t="s">
        <v>29</v>
      </c>
      <c r="B21" s="2">
        <v>2</v>
      </c>
      <c r="C21" s="3">
        <v>50</v>
      </c>
      <c r="D21" s="3">
        <v>150</v>
      </c>
      <c r="E21" s="4">
        <v>13.36</v>
      </c>
      <c r="F21" s="4">
        <f t="shared" si="0"/>
        <v>14.027999999999999</v>
      </c>
      <c r="G21" s="4">
        <f t="shared" si="4"/>
        <v>14.448839999999999</v>
      </c>
      <c r="H21" s="4">
        <f t="shared" si="5"/>
        <v>14.7378168</v>
      </c>
      <c r="I21" s="4">
        <f t="shared" si="6"/>
        <v>15.474707639999998</v>
      </c>
      <c r="J21" s="4">
        <f t="shared" si="1"/>
        <v>17.022178403999998</v>
      </c>
      <c r="K21" s="4">
        <f t="shared" si="2"/>
        <v>17.8732873242</v>
      </c>
      <c r="L21" s="4">
        <f t="shared" si="3"/>
        <v>18.945684563652</v>
      </c>
      <c r="M21" s="4">
        <f t="shared" si="7"/>
        <v>17.051116107286802</v>
      </c>
      <c r="N21" s="4">
        <f t="shared" si="8"/>
        <v>16.103831879104202</v>
      </c>
      <c r="O21" s="35">
        <f t="shared" si="9"/>
        <v>15.1565476509216</v>
      </c>
    </row>
    <row r="22" spans="1:15" ht="14.25">
      <c r="A22" s="36" t="s">
        <v>30</v>
      </c>
      <c r="B22" s="2">
        <v>2</v>
      </c>
      <c r="C22" s="3">
        <v>50</v>
      </c>
      <c r="D22" s="3">
        <v>200</v>
      </c>
      <c r="E22" s="4">
        <v>7.14</v>
      </c>
      <c r="F22" s="4">
        <f t="shared" si="0"/>
        <v>7.497</v>
      </c>
      <c r="G22" s="4">
        <f t="shared" si="4"/>
        <v>7.72191</v>
      </c>
      <c r="H22" s="4">
        <f t="shared" si="5"/>
        <v>7.876348200000001</v>
      </c>
      <c r="I22" s="4">
        <f t="shared" si="6"/>
        <v>8.270165610000001</v>
      </c>
      <c r="J22" s="4">
        <f t="shared" si="1"/>
        <v>9.097182171000002</v>
      </c>
      <c r="K22" s="4">
        <f t="shared" si="2"/>
        <v>9.552041279550002</v>
      </c>
      <c r="L22" s="4">
        <f t="shared" si="3"/>
        <v>10.125163756323001</v>
      </c>
      <c r="M22" s="4">
        <f t="shared" si="7"/>
        <v>9.112647380690701</v>
      </c>
      <c r="N22" s="4">
        <f t="shared" si="8"/>
        <v>8.606389192874552</v>
      </c>
      <c r="O22" s="35">
        <f t="shared" si="9"/>
        <v>8.100131005058401</v>
      </c>
    </row>
    <row r="23" spans="1:15" ht="14.25">
      <c r="A23" s="37" t="s">
        <v>58</v>
      </c>
      <c r="B23" s="2">
        <v>2</v>
      </c>
      <c r="C23" s="3">
        <v>50</v>
      </c>
      <c r="D23" s="3">
        <v>150</v>
      </c>
      <c r="E23" s="4">
        <v>10</v>
      </c>
      <c r="F23" s="4">
        <f t="shared" si="0"/>
        <v>10.5</v>
      </c>
      <c r="G23" s="4">
        <f t="shared" si="4"/>
        <v>10.815</v>
      </c>
      <c r="H23" s="4">
        <f t="shared" si="5"/>
        <v>11.0313</v>
      </c>
      <c r="I23" s="4">
        <f t="shared" si="6"/>
        <v>11.582865</v>
      </c>
      <c r="J23" s="4">
        <f t="shared" si="1"/>
        <v>12.7411515</v>
      </c>
      <c r="K23" s="4">
        <f t="shared" si="2"/>
        <v>13.378209075000001</v>
      </c>
      <c r="L23" s="4">
        <f>K23+K23/100*6.3</f>
        <v>14.221036246725001</v>
      </c>
      <c r="M23" s="4">
        <f t="shared" si="7"/>
        <v>12.7989326220525</v>
      </c>
      <c r="N23" s="4">
        <f t="shared" si="8"/>
        <v>12.08788080971625</v>
      </c>
      <c r="O23" s="35">
        <f t="shared" si="9"/>
        <v>11.37682899738</v>
      </c>
    </row>
    <row r="24" spans="1:15" ht="14.25">
      <c r="A24" s="1" t="s">
        <v>37</v>
      </c>
      <c r="B24" s="2">
        <v>2</v>
      </c>
      <c r="C24" s="3">
        <v>50</v>
      </c>
      <c r="D24" s="3">
        <v>500</v>
      </c>
      <c r="E24" s="4">
        <v>5.81</v>
      </c>
      <c r="F24" s="4">
        <f t="shared" si="0"/>
        <v>6.100499999999999</v>
      </c>
      <c r="G24" s="4">
        <f t="shared" si="4"/>
        <v>6.2835149999999995</v>
      </c>
      <c r="H24" s="4">
        <f t="shared" si="5"/>
        <v>6.4091853</v>
      </c>
      <c r="I24" s="4">
        <f t="shared" si="6"/>
        <v>6.729644565</v>
      </c>
      <c r="J24" s="4">
        <f t="shared" si="1"/>
        <v>7.4026090215</v>
      </c>
      <c r="K24" s="4">
        <f t="shared" si="2"/>
        <v>7.772739472575</v>
      </c>
      <c r="L24" s="4">
        <f t="shared" si="3"/>
        <v>8.2391038409295</v>
      </c>
      <c r="M24" s="4">
        <f t="shared" si="7"/>
        <v>7.41519345683655</v>
      </c>
      <c r="N24" s="4">
        <f t="shared" si="8"/>
        <v>7.003238264790076</v>
      </c>
      <c r="O24" s="35">
        <f t="shared" si="9"/>
        <v>6.5912830727436</v>
      </c>
    </row>
    <row r="25" spans="1:15" ht="14.25">
      <c r="A25" s="1" t="s">
        <v>23</v>
      </c>
      <c r="B25" s="2">
        <v>2</v>
      </c>
      <c r="C25" s="3">
        <v>50</v>
      </c>
      <c r="D25" s="3">
        <v>100</v>
      </c>
      <c r="E25" s="4">
        <v>21.6</v>
      </c>
      <c r="F25" s="4">
        <f t="shared" si="0"/>
        <v>22.68</v>
      </c>
      <c r="G25" s="4">
        <f>F25+F25/100*2</f>
        <v>23.1336</v>
      </c>
      <c r="H25" s="4">
        <f>G25+G25/100*1</f>
        <v>23.364936</v>
      </c>
      <c r="I25" s="4">
        <f>H25+H25/100*3</f>
        <v>24.06588408</v>
      </c>
      <c r="J25" s="38">
        <f t="shared" si="1"/>
        <v>26.472472488</v>
      </c>
      <c r="K25" s="4">
        <f t="shared" si="2"/>
        <v>27.7960961124</v>
      </c>
      <c r="L25" s="4">
        <f t="shared" si="3"/>
        <v>29.463861879144</v>
      </c>
      <c r="M25" s="4">
        <f t="shared" si="7"/>
        <v>26.517475691229603</v>
      </c>
      <c r="N25" s="4">
        <f t="shared" si="8"/>
        <v>25.0442825972724</v>
      </c>
      <c r="O25" s="35">
        <f t="shared" si="9"/>
        <v>23.5710895033152</v>
      </c>
    </row>
    <row r="26" spans="1:15" s="41" customFormat="1" ht="25.5" customHeight="1">
      <c r="A26" s="39" t="s">
        <v>45</v>
      </c>
      <c r="B26" s="40">
        <v>2</v>
      </c>
      <c r="C26" s="3">
        <v>10</v>
      </c>
      <c r="D26" s="3">
        <v>90</v>
      </c>
      <c r="E26" s="4">
        <v>30</v>
      </c>
      <c r="F26" s="4">
        <f>E26+E26/100*4</f>
        <v>31.2</v>
      </c>
      <c r="G26" s="4">
        <f>F26+F26/100*1.5</f>
        <v>31.668</v>
      </c>
      <c r="H26" s="4">
        <f aca="true" t="shared" si="10" ref="H26:H60">G26+G26/100*1</f>
        <v>31.98468</v>
      </c>
      <c r="I26" s="4">
        <f>H26+H26/100*0.8</f>
        <v>32.24055744</v>
      </c>
      <c r="J26" s="4">
        <f>I26+I26/100*8</f>
        <v>34.819802035200006</v>
      </c>
      <c r="K26" s="4">
        <f t="shared" si="2"/>
        <v>36.56079213696</v>
      </c>
      <c r="L26" s="4">
        <f t="shared" si="2"/>
        <v>38.388831743808005</v>
      </c>
      <c r="M26" s="4">
        <f t="shared" si="7"/>
        <v>34.5499485694272</v>
      </c>
      <c r="N26" s="4">
        <f t="shared" si="8"/>
        <v>32.6305069822368</v>
      </c>
      <c r="O26" s="35">
        <f t="shared" si="9"/>
        <v>30.711065395046404</v>
      </c>
    </row>
    <row r="27" spans="1:15" s="41" customFormat="1" ht="25.5">
      <c r="A27" s="39" t="s">
        <v>46</v>
      </c>
      <c r="B27" s="40">
        <v>2</v>
      </c>
      <c r="C27" s="3">
        <v>10</v>
      </c>
      <c r="D27" s="3">
        <v>90</v>
      </c>
      <c r="E27" s="4">
        <v>31</v>
      </c>
      <c r="F27" s="4">
        <f>E27+E27/100*4</f>
        <v>32.24</v>
      </c>
      <c r="G27" s="4">
        <f aca="true" t="shared" si="11" ref="G27:G60">F27+F27/100*1.5</f>
        <v>32.723600000000005</v>
      </c>
      <c r="H27" s="4">
        <f t="shared" si="10"/>
        <v>33.050836000000004</v>
      </c>
      <c r="I27" s="4">
        <f aca="true" t="shared" si="12" ref="I27:I60">H27+H27/100*0.8</f>
        <v>33.315242688000005</v>
      </c>
      <c r="J27" s="4">
        <f aca="true" t="shared" si="13" ref="J27:J60">I27+I27/100*8</f>
        <v>35.980462103040004</v>
      </c>
      <c r="K27" s="4">
        <f t="shared" si="2"/>
        <v>37.77948520819201</v>
      </c>
      <c r="L27" s="4">
        <f t="shared" si="2"/>
        <v>39.668459468601604</v>
      </c>
      <c r="M27" s="4">
        <f t="shared" si="7"/>
        <v>35.70161352174144</v>
      </c>
      <c r="N27" s="4">
        <f t="shared" si="8"/>
        <v>33.71819054831136</v>
      </c>
      <c r="O27" s="35">
        <f t="shared" si="9"/>
        <v>31.734767574881282</v>
      </c>
    </row>
    <row r="28" spans="1:15" s="41" customFormat="1" ht="25.5">
      <c r="A28" s="39" t="s">
        <v>47</v>
      </c>
      <c r="B28" s="40">
        <v>2</v>
      </c>
      <c r="C28" s="3">
        <v>10</v>
      </c>
      <c r="D28" s="3">
        <v>90</v>
      </c>
      <c r="E28" s="4">
        <v>32</v>
      </c>
      <c r="F28" s="4">
        <f>E28+E28/100*4</f>
        <v>33.28</v>
      </c>
      <c r="G28" s="4">
        <f t="shared" si="11"/>
        <v>33.7792</v>
      </c>
      <c r="H28" s="4">
        <f t="shared" si="10"/>
        <v>34.116992</v>
      </c>
      <c r="I28" s="4">
        <f t="shared" si="12"/>
        <v>34.38992793600001</v>
      </c>
      <c r="J28" s="4">
        <f t="shared" si="13"/>
        <v>37.14112217088001</v>
      </c>
      <c r="K28" s="4">
        <f t="shared" si="2"/>
        <v>38.99817827942401</v>
      </c>
      <c r="L28" s="4">
        <f t="shared" si="2"/>
        <v>40.94808719339521</v>
      </c>
      <c r="M28" s="4">
        <f t="shared" si="7"/>
        <v>36.85327847405569</v>
      </c>
      <c r="N28" s="4">
        <f t="shared" si="8"/>
        <v>34.80587411438593</v>
      </c>
      <c r="O28" s="35">
        <f t="shared" si="9"/>
        <v>32.75846975471617</v>
      </c>
    </row>
    <row r="29" spans="1:15" s="41" customFormat="1" ht="25.5">
      <c r="A29" s="42" t="s">
        <v>71</v>
      </c>
      <c r="B29" s="40">
        <v>2</v>
      </c>
      <c r="C29" s="3">
        <v>10</v>
      </c>
      <c r="D29" s="3">
        <v>90</v>
      </c>
      <c r="E29" s="4">
        <v>32</v>
      </c>
      <c r="F29" s="4">
        <f>E29+E29/100*4</f>
        <v>33.28</v>
      </c>
      <c r="G29" s="4">
        <f t="shared" si="11"/>
        <v>33.7792</v>
      </c>
      <c r="H29" s="4">
        <f t="shared" si="10"/>
        <v>34.116992</v>
      </c>
      <c r="I29" s="4">
        <f t="shared" si="12"/>
        <v>34.38992793600001</v>
      </c>
      <c r="J29" s="4">
        <f t="shared" si="13"/>
        <v>37.14112217088001</v>
      </c>
      <c r="K29" s="4">
        <f t="shared" si="2"/>
        <v>38.99817827942401</v>
      </c>
      <c r="L29" s="4">
        <f t="shared" si="2"/>
        <v>40.94808719339521</v>
      </c>
      <c r="M29" s="4">
        <f t="shared" si="7"/>
        <v>36.85327847405569</v>
      </c>
      <c r="N29" s="4">
        <f t="shared" si="8"/>
        <v>34.80587411438593</v>
      </c>
      <c r="O29" s="35">
        <f t="shared" si="9"/>
        <v>32.75846975471617</v>
      </c>
    </row>
    <row r="30" spans="1:15" s="41" customFormat="1" ht="25.5">
      <c r="A30" s="43" t="s">
        <v>63</v>
      </c>
      <c r="B30" s="40">
        <v>2</v>
      </c>
      <c r="C30" s="3">
        <v>10</v>
      </c>
      <c r="D30" s="3">
        <v>90</v>
      </c>
      <c r="E30" s="4">
        <v>34</v>
      </c>
      <c r="F30" s="4">
        <f>E30+E30/100*4</f>
        <v>35.36</v>
      </c>
      <c r="G30" s="4">
        <f t="shared" si="11"/>
        <v>35.8904</v>
      </c>
      <c r="H30" s="4">
        <f t="shared" si="10"/>
        <v>36.249304</v>
      </c>
      <c r="I30" s="4">
        <f t="shared" si="12"/>
        <v>36.539298432</v>
      </c>
      <c r="J30" s="4">
        <f t="shared" si="13"/>
        <v>39.46244230656</v>
      </c>
      <c r="K30" s="4">
        <f t="shared" si="2"/>
        <v>41.435564421888</v>
      </c>
      <c r="L30" s="4">
        <f t="shared" si="2"/>
        <v>43.5073426429824</v>
      </c>
      <c r="M30" s="4">
        <f t="shared" si="7"/>
        <v>39.15660837868416</v>
      </c>
      <c r="N30" s="4">
        <f t="shared" si="8"/>
        <v>36.98124124653504</v>
      </c>
      <c r="O30" s="35">
        <f t="shared" si="9"/>
        <v>34.80587411438592</v>
      </c>
    </row>
    <row r="31" spans="1:15" s="41" customFormat="1" ht="25.5">
      <c r="A31" s="39" t="s">
        <v>59</v>
      </c>
      <c r="B31" s="40">
        <v>2</v>
      </c>
      <c r="C31" s="3">
        <v>10</v>
      </c>
      <c r="D31" s="3">
        <v>90</v>
      </c>
      <c r="E31" s="4"/>
      <c r="F31" s="4">
        <v>33.28</v>
      </c>
      <c r="G31" s="4">
        <f t="shared" si="11"/>
        <v>33.7792</v>
      </c>
      <c r="H31" s="4">
        <f t="shared" si="10"/>
        <v>34.116992</v>
      </c>
      <c r="I31" s="4">
        <f t="shared" si="12"/>
        <v>34.38992793600001</v>
      </c>
      <c r="J31" s="4">
        <f t="shared" si="13"/>
        <v>37.14112217088001</v>
      </c>
      <c r="K31" s="4">
        <f t="shared" si="2"/>
        <v>38.99817827942401</v>
      </c>
      <c r="L31" s="4">
        <f t="shared" si="2"/>
        <v>40.94808719339521</v>
      </c>
      <c r="M31" s="4">
        <f t="shared" si="7"/>
        <v>36.85327847405569</v>
      </c>
      <c r="N31" s="4">
        <f t="shared" si="8"/>
        <v>34.80587411438593</v>
      </c>
      <c r="O31" s="35">
        <f t="shared" si="9"/>
        <v>32.75846975471617</v>
      </c>
    </row>
    <row r="32" spans="1:15" s="41" customFormat="1" ht="25.5">
      <c r="A32" s="44" t="s">
        <v>48</v>
      </c>
      <c r="B32" s="40">
        <v>2</v>
      </c>
      <c r="C32" s="3">
        <v>10</v>
      </c>
      <c r="D32" s="3">
        <v>60</v>
      </c>
      <c r="E32" s="4">
        <v>41.5</v>
      </c>
      <c r="F32" s="4">
        <f>E32+E32/100*4</f>
        <v>43.16</v>
      </c>
      <c r="G32" s="4">
        <f t="shared" si="11"/>
        <v>43.807399999999994</v>
      </c>
      <c r="H32" s="4">
        <f t="shared" si="10"/>
        <v>44.245473999999994</v>
      </c>
      <c r="I32" s="4">
        <f t="shared" si="12"/>
        <v>44.599437791999996</v>
      </c>
      <c r="J32" s="4">
        <f t="shared" si="13"/>
        <v>48.167392815359996</v>
      </c>
      <c r="K32" s="4">
        <f t="shared" si="2"/>
        <v>50.575762456128</v>
      </c>
      <c r="L32" s="4">
        <f t="shared" si="2"/>
        <v>53.10455057893439</v>
      </c>
      <c r="M32" s="4">
        <f t="shared" si="7"/>
        <v>47.79409552104095</v>
      </c>
      <c r="N32" s="4">
        <f t="shared" si="8"/>
        <v>45.138867992094234</v>
      </c>
      <c r="O32" s="35">
        <f t="shared" si="9"/>
        <v>42.483640463147516</v>
      </c>
    </row>
    <row r="33" spans="1:15" s="41" customFormat="1" ht="25.5">
      <c r="A33" s="39" t="s">
        <v>49</v>
      </c>
      <c r="B33" s="40">
        <v>2</v>
      </c>
      <c r="C33" s="3">
        <v>10</v>
      </c>
      <c r="D33" s="3">
        <v>60</v>
      </c>
      <c r="E33" s="4">
        <v>43</v>
      </c>
      <c r="F33" s="4">
        <f>E33+E33/100*4</f>
        <v>44.72</v>
      </c>
      <c r="G33" s="4">
        <f t="shared" si="11"/>
        <v>45.3908</v>
      </c>
      <c r="H33" s="4">
        <f t="shared" si="10"/>
        <v>45.844708</v>
      </c>
      <c r="I33" s="4">
        <f t="shared" si="12"/>
        <v>46.211465663999995</v>
      </c>
      <c r="J33" s="4">
        <f t="shared" si="13"/>
        <v>49.908382917119994</v>
      </c>
      <c r="K33" s="4">
        <f t="shared" si="2"/>
        <v>52.40380206297599</v>
      </c>
      <c r="L33" s="4">
        <f t="shared" si="2"/>
        <v>55.02399216612479</v>
      </c>
      <c r="M33" s="4">
        <f t="shared" si="7"/>
        <v>49.52159294951231</v>
      </c>
      <c r="N33" s="4">
        <f t="shared" si="8"/>
        <v>46.77039334120607</v>
      </c>
      <c r="O33" s="35">
        <f t="shared" si="9"/>
        <v>44.019193732899836</v>
      </c>
    </row>
    <row r="34" spans="1:15" s="41" customFormat="1" ht="27.75" customHeight="1">
      <c r="A34" s="39" t="s">
        <v>50</v>
      </c>
      <c r="B34" s="40">
        <v>2</v>
      </c>
      <c r="C34" s="3">
        <v>10</v>
      </c>
      <c r="D34" s="3">
        <v>60</v>
      </c>
      <c r="E34" s="4">
        <v>45</v>
      </c>
      <c r="F34" s="4">
        <f>E34+E34/100*4</f>
        <v>46.8</v>
      </c>
      <c r="G34" s="4">
        <f t="shared" si="11"/>
        <v>47.501999999999995</v>
      </c>
      <c r="H34" s="4">
        <f t="shared" si="10"/>
        <v>47.977019999999996</v>
      </c>
      <c r="I34" s="4">
        <f t="shared" si="12"/>
        <v>48.36083616</v>
      </c>
      <c r="J34" s="4">
        <f t="shared" si="13"/>
        <v>52.2297030528</v>
      </c>
      <c r="K34" s="4">
        <f t="shared" si="2"/>
        <v>54.84118820544</v>
      </c>
      <c r="L34" s="4">
        <f t="shared" si="2"/>
        <v>57.583247615712</v>
      </c>
      <c r="M34" s="4">
        <f t="shared" si="7"/>
        <v>51.824922854140794</v>
      </c>
      <c r="N34" s="4">
        <f t="shared" si="8"/>
        <v>48.94576047335519</v>
      </c>
      <c r="O34" s="35">
        <f t="shared" si="9"/>
        <v>46.0665980925696</v>
      </c>
    </row>
    <row r="35" spans="1:15" s="41" customFormat="1" ht="25.5">
      <c r="A35" s="42" t="s">
        <v>72</v>
      </c>
      <c r="B35" s="40">
        <v>2</v>
      </c>
      <c r="C35" s="3">
        <v>10</v>
      </c>
      <c r="D35" s="3">
        <v>60</v>
      </c>
      <c r="E35" s="4">
        <v>45</v>
      </c>
      <c r="F35" s="4">
        <f>E35+E35/100*4</f>
        <v>46.8</v>
      </c>
      <c r="G35" s="4">
        <f t="shared" si="11"/>
        <v>47.501999999999995</v>
      </c>
      <c r="H35" s="4">
        <f t="shared" si="10"/>
        <v>47.977019999999996</v>
      </c>
      <c r="I35" s="4">
        <f t="shared" si="12"/>
        <v>48.36083616</v>
      </c>
      <c r="J35" s="4">
        <f t="shared" si="13"/>
        <v>52.2297030528</v>
      </c>
      <c r="K35" s="4">
        <f t="shared" si="2"/>
        <v>54.84118820544</v>
      </c>
      <c r="L35" s="4">
        <f t="shared" si="2"/>
        <v>57.583247615712</v>
      </c>
      <c r="M35" s="4">
        <f t="shared" si="7"/>
        <v>51.824922854140794</v>
      </c>
      <c r="N35" s="4">
        <f t="shared" si="8"/>
        <v>48.94576047335519</v>
      </c>
      <c r="O35" s="35">
        <f t="shared" si="9"/>
        <v>46.0665980925696</v>
      </c>
    </row>
    <row r="36" spans="1:15" s="46" customFormat="1" ht="25.5">
      <c r="A36" s="45" t="s">
        <v>64</v>
      </c>
      <c r="B36" s="40">
        <v>2</v>
      </c>
      <c r="C36" s="3">
        <v>10</v>
      </c>
      <c r="D36" s="3">
        <v>60</v>
      </c>
      <c r="E36" s="4">
        <v>48</v>
      </c>
      <c r="F36" s="4">
        <f>E36+E36/100*4</f>
        <v>49.92</v>
      </c>
      <c r="G36" s="4">
        <f t="shared" si="11"/>
        <v>50.668800000000005</v>
      </c>
      <c r="H36" s="4">
        <f t="shared" si="10"/>
        <v>51.175488</v>
      </c>
      <c r="I36" s="4">
        <f t="shared" si="12"/>
        <v>51.584891904</v>
      </c>
      <c r="J36" s="4">
        <f t="shared" si="13"/>
        <v>55.71168325632</v>
      </c>
      <c r="K36" s="4">
        <f t="shared" si="2"/>
        <v>58.497267419136</v>
      </c>
      <c r="L36" s="4">
        <f t="shared" si="2"/>
        <v>61.4221307900928</v>
      </c>
      <c r="M36" s="4">
        <f t="shared" si="7"/>
        <v>55.27991771108352</v>
      </c>
      <c r="N36" s="4">
        <f t="shared" si="8"/>
        <v>52.20881117157888</v>
      </c>
      <c r="O36" s="35">
        <f t="shared" si="9"/>
        <v>49.13770463207424</v>
      </c>
    </row>
    <row r="37" spans="1:15" s="46" customFormat="1" ht="25.5">
      <c r="A37" s="39" t="s">
        <v>60</v>
      </c>
      <c r="B37" s="40">
        <v>2</v>
      </c>
      <c r="C37" s="3">
        <v>10</v>
      </c>
      <c r="D37" s="3">
        <v>60</v>
      </c>
      <c r="E37" s="4"/>
      <c r="F37" s="4">
        <v>46.8</v>
      </c>
      <c r="G37" s="4">
        <f t="shared" si="11"/>
        <v>47.501999999999995</v>
      </c>
      <c r="H37" s="4">
        <f t="shared" si="10"/>
        <v>47.977019999999996</v>
      </c>
      <c r="I37" s="4">
        <f t="shared" si="12"/>
        <v>48.36083616</v>
      </c>
      <c r="J37" s="4">
        <f t="shared" si="13"/>
        <v>52.2297030528</v>
      </c>
      <c r="K37" s="4">
        <f t="shared" si="2"/>
        <v>54.84118820544</v>
      </c>
      <c r="L37" s="4">
        <f t="shared" si="2"/>
        <v>57.583247615712</v>
      </c>
      <c r="M37" s="4">
        <f t="shared" si="7"/>
        <v>51.824922854140794</v>
      </c>
      <c r="N37" s="4">
        <f t="shared" si="8"/>
        <v>48.94576047335519</v>
      </c>
      <c r="O37" s="35">
        <f t="shared" si="9"/>
        <v>46.0665980925696</v>
      </c>
    </row>
    <row r="38" spans="1:15" ht="25.5">
      <c r="A38" s="44" t="s">
        <v>51</v>
      </c>
      <c r="B38" s="2">
        <v>2</v>
      </c>
      <c r="C38" s="3">
        <v>10</v>
      </c>
      <c r="D38" s="3">
        <v>40</v>
      </c>
      <c r="E38" s="4">
        <v>56</v>
      </c>
      <c r="F38" s="4">
        <f>E38+E38/100*4</f>
        <v>58.24</v>
      </c>
      <c r="G38" s="4">
        <f t="shared" si="11"/>
        <v>59.113600000000005</v>
      </c>
      <c r="H38" s="4">
        <f t="shared" si="10"/>
        <v>59.704736000000004</v>
      </c>
      <c r="I38" s="4">
        <f t="shared" si="12"/>
        <v>60.182373888</v>
      </c>
      <c r="J38" s="4">
        <f t="shared" si="13"/>
        <v>64.99696379904</v>
      </c>
      <c r="K38" s="4">
        <f t="shared" si="2"/>
        <v>68.24681198899201</v>
      </c>
      <c r="L38" s="4">
        <f t="shared" si="2"/>
        <v>71.65915258844161</v>
      </c>
      <c r="M38" s="4">
        <f t="shared" si="7"/>
        <v>64.49323732959745</v>
      </c>
      <c r="N38" s="4">
        <f t="shared" si="8"/>
        <v>60.91027970017537</v>
      </c>
      <c r="O38" s="35">
        <f t="shared" si="9"/>
        <v>57.32732207075329</v>
      </c>
    </row>
    <row r="39" spans="1:15" ht="25.5">
      <c r="A39" s="39" t="s">
        <v>52</v>
      </c>
      <c r="B39" s="2">
        <v>2</v>
      </c>
      <c r="C39" s="3">
        <v>10</v>
      </c>
      <c r="D39" s="3">
        <v>40</v>
      </c>
      <c r="E39" s="4">
        <v>60</v>
      </c>
      <c r="F39" s="4">
        <f>E39+E39/100*4</f>
        <v>62.4</v>
      </c>
      <c r="G39" s="4">
        <f t="shared" si="11"/>
        <v>63.336</v>
      </c>
      <c r="H39" s="4">
        <f t="shared" si="10"/>
        <v>63.96936</v>
      </c>
      <c r="I39" s="4">
        <f t="shared" si="12"/>
        <v>64.48111488</v>
      </c>
      <c r="J39" s="4">
        <f t="shared" si="13"/>
        <v>69.63960407040001</v>
      </c>
      <c r="K39" s="4">
        <f t="shared" si="2"/>
        <v>73.12158427392</v>
      </c>
      <c r="L39" s="4">
        <f t="shared" si="2"/>
        <v>76.77766348761601</v>
      </c>
      <c r="M39" s="4">
        <f t="shared" si="7"/>
        <v>69.0998971388544</v>
      </c>
      <c r="N39" s="4">
        <f t="shared" si="8"/>
        <v>65.2610139644736</v>
      </c>
      <c r="O39" s="35">
        <f t="shared" si="9"/>
        <v>61.42213079009281</v>
      </c>
    </row>
    <row r="40" spans="1:15" ht="34.5" customHeight="1">
      <c r="A40" s="42" t="s">
        <v>73</v>
      </c>
      <c r="B40" s="2">
        <v>2</v>
      </c>
      <c r="C40" s="3">
        <v>10</v>
      </c>
      <c r="D40" s="3">
        <v>40</v>
      </c>
      <c r="E40" s="4">
        <v>60</v>
      </c>
      <c r="F40" s="4">
        <f>E40+E40/100*4</f>
        <v>62.4</v>
      </c>
      <c r="G40" s="4">
        <f t="shared" si="11"/>
        <v>63.336</v>
      </c>
      <c r="H40" s="4">
        <f t="shared" si="10"/>
        <v>63.96936</v>
      </c>
      <c r="I40" s="4">
        <f t="shared" si="12"/>
        <v>64.48111488</v>
      </c>
      <c r="J40" s="4">
        <f t="shared" si="13"/>
        <v>69.63960407040001</v>
      </c>
      <c r="K40" s="4">
        <f t="shared" si="2"/>
        <v>73.12158427392</v>
      </c>
      <c r="L40" s="4">
        <f t="shared" si="2"/>
        <v>76.77766348761601</v>
      </c>
      <c r="M40" s="4">
        <f t="shared" si="7"/>
        <v>69.0998971388544</v>
      </c>
      <c r="N40" s="4">
        <f t="shared" si="8"/>
        <v>65.2610139644736</v>
      </c>
      <c r="O40" s="35">
        <f t="shared" si="9"/>
        <v>61.42213079009281</v>
      </c>
    </row>
    <row r="41" spans="1:15" ht="25.5">
      <c r="A41" s="45" t="s">
        <v>65</v>
      </c>
      <c r="B41" s="2">
        <v>2</v>
      </c>
      <c r="C41" s="3">
        <v>10</v>
      </c>
      <c r="D41" s="3">
        <v>40</v>
      </c>
      <c r="E41" s="4">
        <v>65</v>
      </c>
      <c r="F41" s="4">
        <f>E41+E41/100*4</f>
        <v>67.6</v>
      </c>
      <c r="G41" s="4">
        <f t="shared" si="11"/>
        <v>68.61399999999999</v>
      </c>
      <c r="H41" s="4">
        <f t="shared" si="10"/>
        <v>69.30013999999998</v>
      </c>
      <c r="I41" s="4">
        <f t="shared" si="12"/>
        <v>69.85454111999998</v>
      </c>
      <c r="J41" s="4">
        <f t="shared" si="13"/>
        <v>75.44290440959998</v>
      </c>
      <c r="K41" s="4">
        <f t="shared" si="2"/>
        <v>79.21504963007997</v>
      </c>
      <c r="L41" s="4">
        <f t="shared" si="2"/>
        <v>83.17580211158398</v>
      </c>
      <c r="M41" s="4">
        <f t="shared" si="7"/>
        <v>74.85822190042558</v>
      </c>
      <c r="N41" s="4">
        <f t="shared" si="8"/>
        <v>70.69943179484638</v>
      </c>
      <c r="O41" s="35">
        <f t="shared" si="9"/>
        <v>66.54064168926718</v>
      </c>
    </row>
    <row r="42" spans="1:15" ht="31.5" customHeight="1">
      <c r="A42" s="39" t="s">
        <v>61</v>
      </c>
      <c r="B42" s="2">
        <v>2</v>
      </c>
      <c r="C42" s="3">
        <v>10</v>
      </c>
      <c r="D42" s="3">
        <v>40</v>
      </c>
      <c r="E42" s="4"/>
      <c r="F42" s="4">
        <v>62.4</v>
      </c>
      <c r="G42" s="4">
        <f t="shared" si="11"/>
        <v>63.336</v>
      </c>
      <c r="H42" s="4">
        <f t="shared" si="10"/>
        <v>63.96936</v>
      </c>
      <c r="I42" s="4">
        <f t="shared" si="12"/>
        <v>64.48111488</v>
      </c>
      <c r="J42" s="4">
        <f t="shared" si="13"/>
        <v>69.63960407040001</v>
      </c>
      <c r="K42" s="4">
        <f t="shared" si="2"/>
        <v>73.12158427392</v>
      </c>
      <c r="L42" s="4">
        <f t="shared" si="2"/>
        <v>76.77766348761601</v>
      </c>
      <c r="M42" s="4">
        <f t="shared" si="7"/>
        <v>69.0998971388544</v>
      </c>
      <c r="N42" s="4">
        <f t="shared" si="8"/>
        <v>65.2610139644736</v>
      </c>
      <c r="O42" s="35">
        <f t="shared" si="9"/>
        <v>61.42213079009281</v>
      </c>
    </row>
    <row r="43" spans="1:15" ht="14.25">
      <c r="A43" s="36" t="s">
        <v>38</v>
      </c>
      <c r="B43" s="2">
        <v>2</v>
      </c>
      <c r="C43" s="3">
        <v>10</v>
      </c>
      <c r="D43" s="47">
        <v>40</v>
      </c>
      <c r="E43" s="4">
        <v>61</v>
      </c>
      <c r="F43" s="4">
        <f aca="true" t="shared" si="14" ref="F43:F60">E43+E43/100*4</f>
        <v>63.44</v>
      </c>
      <c r="G43" s="4">
        <f t="shared" si="11"/>
        <v>64.3916</v>
      </c>
      <c r="H43" s="4">
        <f t="shared" si="10"/>
        <v>65.035516</v>
      </c>
      <c r="I43" s="4">
        <f t="shared" si="12"/>
        <v>65.555800128</v>
      </c>
      <c r="J43" s="4">
        <f t="shared" si="13"/>
        <v>70.80026413824</v>
      </c>
      <c r="K43" s="4">
        <f t="shared" si="2"/>
        <v>74.34027734515199</v>
      </c>
      <c r="L43" s="4">
        <f t="shared" si="2"/>
        <v>78.0572912124096</v>
      </c>
      <c r="M43" s="4">
        <f t="shared" si="7"/>
        <v>70.25156209116864</v>
      </c>
      <c r="N43" s="4">
        <f t="shared" si="8"/>
        <v>66.34869753054815</v>
      </c>
      <c r="O43" s="35">
        <f t="shared" si="9"/>
        <v>62.44583296992768</v>
      </c>
    </row>
    <row r="44" spans="1:15" ht="25.5">
      <c r="A44" s="48" t="s">
        <v>53</v>
      </c>
      <c r="B44" s="49">
        <v>2</v>
      </c>
      <c r="C44" s="50">
        <v>10</v>
      </c>
      <c r="D44" s="51">
        <v>40</v>
      </c>
      <c r="E44" s="4">
        <v>66</v>
      </c>
      <c r="F44" s="4">
        <f t="shared" si="14"/>
        <v>68.64</v>
      </c>
      <c r="G44" s="4">
        <f t="shared" si="11"/>
        <v>69.6696</v>
      </c>
      <c r="H44" s="4">
        <f t="shared" si="10"/>
        <v>70.366296</v>
      </c>
      <c r="I44" s="4">
        <f t="shared" si="12"/>
        <v>70.929226368</v>
      </c>
      <c r="J44" s="4">
        <f t="shared" si="13"/>
        <v>76.60356447744</v>
      </c>
      <c r="K44" s="4">
        <f t="shared" si="2"/>
        <v>80.433742701312</v>
      </c>
      <c r="L44" s="4">
        <f t="shared" si="2"/>
        <v>84.4554298363776</v>
      </c>
      <c r="M44" s="4">
        <f t="shared" si="7"/>
        <v>76.00988685273984</v>
      </c>
      <c r="N44" s="4">
        <f t="shared" si="8"/>
        <v>71.78711536092096</v>
      </c>
      <c r="O44" s="35">
        <f t="shared" si="9"/>
        <v>67.56434386910209</v>
      </c>
    </row>
    <row r="45" spans="1:15" ht="14.25">
      <c r="A45" s="36" t="s">
        <v>39</v>
      </c>
      <c r="B45" s="2">
        <v>2</v>
      </c>
      <c r="C45" s="3">
        <v>10</v>
      </c>
      <c r="D45" s="47">
        <v>10</v>
      </c>
      <c r="E45" s="4">
        <v>71</v>
      </c>
      <c r="F45" s="4">
        <f t="shared" si="14"/>
        <v>73.84</v>
      </c>
      <c r="G45" s="4">
        <f t="shared" si="11"/>
        <v>74.94760000000001</v>
      </c>
      <c r="H45" s="4">
        <f t="shared" si="10"/>
        <v>75.69707600000001</v>
      </c>
      <c r="I45" s="4">
        <f t="shared" si="12"/>
        <v>76.30265260800002</v>
      </c>
      <c r="J45" s="4">
        <f t="shared" si="13"/>
        <v>82.40686481664002</v>
      </c>
      <c r="K45" s="4">
        <f t="shared" si="2"/>
        <v>86.52720805747202</v>
      </c>
      <c r="L45" s="4">
        <f t="shared" si="2"/>
        <v>90.85356846034563</v>
      </c>
      <c r="M45" s="4">
        <f t="shared" si="7"/>
        <v>81.76821161431107</v>
      </c>
      <c r="N45" s="4">
        <f t="shared" si="8"/>
        <v>77.22553319129378</v>
      </c>
      <c r="O45" s="35">
        <f t="shared" si="9"/>
        <v>72.6828547682765</v>
      </c>
    </row>
    <row r="46" spans="1:15" ht="14.25">
      <c r="A46" s="39" t="s">
        <v>69</v>
      </c>
      <c r="B46" s="49">
        <v>2</v>
      </c>
      <c r="C46" s="50">
        <v>10</v>
      </c>
      <c r="D46" s="51">
        <v>10</v>
      </c>
      <c r="E46" s="4">
        <v>77</v>
      </c>
      <c r="F46" s="4">
        <f t="shared" si="14"/>
        <v>80.08</v>
      </c>
      <c r="G46" s="4">
        <f t="shared" si="11"/>
        <v>81.2812</v>
      </c>
      <c r="H46" s="4">
        <f t="shared" si="10"/>
        <v>82.09401199999999</v>
      </c>
      <c r="I46" s="4">
        <f t="shared" si="12"/>
        <v>82.750764096</v>
      </c>
      <c r="J46" s="4">
        <f t="shared" si="13"/>
        <v>89.37082522368</v>
      </c>
      <c r="K46" s="4">
        <f t="shared" si="2"/>
        <v>93.839366484864</v>
      </c>
      <c r="L46" s="4">
        <f t="shared" si="2"/>
        <v>98.53133480910721</v>
      </c>
      <c r="M46" s="4">
        <f t="shared" si="7"/>
        <v>88.67820132819648</v>
      </c>
      <c r="N46" s="4">
        <f t="shared" si="8"/>
        <v>83.75163458774112</v>
      </c>
      <c r="O46" s="35">
        <f t="shared" si="9"/>
        <v>78.82506784728577</v>
      </c>
    </row>
    <row r="47" spans="1:15" ht="14.25">
      <c r="A47" s="48" t="s">
        <v>66</v>
      </c>
      <c r="B47" s="49">
        <v>2</v>
      </c>
      <c r="C47" s="50">
        <v>10</v>
      </c>
      <c r="D47" s="51">
        <v>10</v>
      </c>
      <c r="E47" s="4">
        <v>80</v>
      </c>
      <c r="F47" s="4">
        <f t="shared" si="14"/>
        <v>83.2</v>
      </c>
      <c r="G47" s="4">
        <f t="shared" si="11"/>
        <v>84.44800000000001</v>
      </c>
      <c r="H47" s="4">
        <f t="shared" si="10"/>
        <v>85.29248000000001</v>
      </c>
      <c r="I47" s="4">
        <f t="shared" si="12"/>
        <v>85.97481984000001</v>
      </c>
      <c r="J47" s="4">
        <f t="shared" si="13"/>
        <v>92.85280542720001</v>
      </c>
      <c r="K47" s="4">
        <f t="shared" si="2"/>
        <v>97.49544569856</v>
      </c>
      <c r="L47" s="4">
        <f t="shared" si="2"/>
        <v>102.370217983488</v>
      </c>
      <c r="M47" s="4">
        <f t="shared" si="7"/>
        <v>92.13319618513921</v>
      </c>
      <c r="N47" s="4">
        <f t="shared" si="8"/>
        <v>87.0146852859648</v>
      </c>
      <c r="O47" s="35">
        <f t="shared" si="9"/>
        <v>81.8961743867904</v>
      </c>
    </row>
    <row r="48" spans="1:15" ht="14.25">
      <c r="A48" s="36" t="s">
        <v>33</v>
      </c>
      <c r="B48" s="2">
        <v>2</v>
      </c>
      <c r="C48" s="3">
        <v>10</v>
      </c>
      <c r="D48" s="47">
        <v>20</v>
      </c>
      <c r="E48" s="4">
        <v>46.2</v>
      </c>
      <c r="F48" s="4">
        <f t="shared" si="14"/>
        <v>48.048</v>
      </c>
      <c r="G48" s="4">
        <f t="shared" si="11"/>
        <v>48.76872</v>
      </c>
      <c r="H48" s="4">
        <f t="shared" si="10"/>
        <v>49.256407200000005</v>
      </c>
      <c r="I48" s="4">
        <f t="shared" si="12"/>
        <v>49.6504584576</v>
      </c>
      <c r="J48" s="4">
        <f t="shared" si="13"/>
        <v>53.622495134208</v>
      </c>
      <c r="K48" s="4">
        <f t="shared" si="2"/>
        <v>56.303619890918405</v>
      </c>
      <c r="L48" s="4">
        <f t="shared" si="2"/>
        <v>59.118800885464324</v>
      </c>
      <c r="M48" s="4">
        <f t="shared" si="7"/>
        <v>53.20692079691789</v>
      </c>
      <c r="N48" s="4">
        <f t="shared" si="8"/>
        <v>50.25098075264468</v>
      </c>
      <c r="O48" s="35">
        <f t="shared" si="9"/>
        <v>47.29504070837146</v>
      </c>
    </row>
    <row r="49" spans="1:15" ht="14.25">
      <c r="A49" s="36" t="s">
        <v>54</v>
      </c>
      <c r="B49" s="2">
        <v>2</v>
      </c>
      <c r="C49" s="3">
        <v>10</v>
      </c>
      <c r="D49" s="47">
        <v>20</v>
      </c>
      <c r="E49" s="4">
        <v>49</v>
      </c>
      <c r="F49" s="4">
        <f t="shared" si="14"/>
        <v>50.96</v>
      </c>
      <c r="G49" s="4">
        <f t="shared" si="11"/>
        <v>51.7244</v>
      </c>
      <c r="H49" s="4">
        <f t="shared" si="10"/>
        <v>52.241644</v>
      </c>
      <c r="I49" s="4">
        <f t="shared" si="12"/>
        <v>52.659577152000004</v>
      </c>
      <c r="J49" s="4">
        <f t="shared" si="13"/>
        <v>56.872343324160006</v>
      </c>
      <c r="K49" s="4">
        <f t="shared" si="2"/>
        <v>59.715960490368005</v>
      </c>
      <c r="L49" s="4">
        <f t="shared" si="2"/>
        <v>62.70175851488641</v>
      </c>
      <c r="M49" s="4">
        <f t="shared" si="7"/>
        <v>56.43158266339777</v>
      </c>
      <c r="N49" s="4">
        <f t="shared" si="8"/>
        <v>53.29649473765345</v>
      </c>
      <c r="O49" s="35">
        <f t="shared" si="9"/>
        <v>50.161406811909124</v>
      </c>
    </row>
    <row r="50" spans="1:15" ht="14.25">
      <c r="A50" s="48" t="s">
        <v>67</v>
      </c>
      <c r="B50" s="49">
        <v>2</v>
      </c>
      <c r="C50" s="50">
        <v>10</v>
      </c>
      <c r="D50" s="51">
        <v>20</v>
      </c>
      <c r="E50" s="4">
        <v>52</v>
      </c>
      <c r="F50" s="4">
        <f t="shared" si="14"/>
        <v>54.08</v>
      </c>
      <c r="G50" s="4">
        <f t="shared" si="11"/>
        <v>54.8912</v>
      </c>
      <c r="H50" s="4">
        <f t="shared" si="10"/>
        <v>55.440112</v>
      </c>
      <c r="I50" s="4">
        <f t="shared" si="12"/>
        <v>55.883632896</v>
      </c>
      <c r="J50" s="4">
        <f t="shared" si="13"/>
        <v>60.35432352768</v>
      </c>
      <c r="K50" s="4">
        <f t="shared" si="2"/>
        <v>63.372039704064</v>
      </c>
      <c r="L50" s="4">
        <f t="shared" si="2"/>
        <v>66.5406416892672</v>
      </c>
      <c r="M50" s="4">
        <f t="shared" si="7"/>
        <v>59.88657752034048</v>
      </c>
      <c r="N50" s="4">
        <f t="shared" si="8"/>
        <v>56.559545435877126</v>
      </c>
      <c r="O50" s="35">
        <f t="shared" si="9"/>
        <v>53.232513351413765</v>
      </c>
    </row>
    <row r="51" spans="1:15" ht="14.25">
      <c r="A51" s="36" t="s">
        <v>40</v>
      </c>
      <c r="B51" s="2">
        <v>2</v>
      </c>
      <c r="C51" s="3">
        <v>10</v>
      </c>
      <c r="D51" s="47">
        <v>60</v>
      </c>
      <c r="E51" s="4">
        <v>40.5</v>
      </c>
      <c r="F51" s="4">
        <f t="shared" si="14"/>
        <v>42.12</v>
      </c>
      <c r="G51" s="4">
        <f t="shared" si="11"/>
        <v>42.751799999999996</v>
      </c>
      <c r="H51" s="4">
        <f t="shared" si="10"/>
        <v>43.179317999999995</v>
      </c>
      <c r="I51" s="4">
        <f t="shared" si="12"/>
        <v>43.524752543999995</v>
      </c>
      <c r="J51" s="4">
        <f t="shared" si="13"/>
        <v>47.00673274752</v>
      </c>
      <c r="K51" s="4">
        <f t="shared" si="2"/>
        <v>49.357069384896</v>
      </c>
      <c r="L51" s="4">
        <f t="shared" si="2"/>
        <v>51.8249228541408</v>
      </c>
      <c r="M51" s="4">
        <f t="shared" si="7"/>
        <v>46.64243056872672</v>
      </c>
      <c r="N51" s="4">
        <f t="shared" si="8"/>
        <v>44.05118442601968</v>
      </c>
      <c r="O51" s="35">
        <f t="shared" si="9"/>
        <v>41.45993828331264</v>
      </c>
    </row>
    <row r="52" spans="1:15" ht="25.5">
      <c r="A52" s="48" t="s">
        <v>55</v>
      </c>
      <c r="B52" s="49">
        <v>2</v>
      </c>
      <c r="C52" s="50">
        <v>10</v>
      </c>
      <c r="D52" s="51">
        <v>60</v>
      </c>
      <c r="E52" s="4">
        <v>44</v>
      </c>
      <c r="F52" s="4">
        <f t="shared" si="14"/>
        <v>45.76</v>
      </c>
      <c r="G52" s="4">
        <f t="shared" si="11"/>
        <v>46.4464</v>
      </c>
      <c r="H52" s="4">
        <f t="shared" si="10"/>
        <v>46.910864</v>
      </c>
      <c r="I52" s="4">
        <f t="shared" si="12"/>
        <v>47.286150912</v>
      </c>
      <c r="J52" s="4">
        <f t="shared" si="13"/>
        <v>51.06904298496</v>
      </c>
      <c r="K52" s="4">
        <f t="shared" si="2"/>
        <v>53.622495134208</v>
      </c>
      <c r="L52" s="4">
        <f t="shared" si="2"/>
        <v>56.303619890918405</v>
      </c>
      <c r="M52" s="4">
        <f t="shared" si="7"/>
        <v>50.67325790182657</v>
      </c>
      <c r="N52" s="4">
        <f t="shared" si="8"/>
        <v>47.85807690728065</v>
      </c>
      <c r="O52" s="35">
        <f t="shared" si="9"/>
        <v>45.04289591273472</v>
      </c>
    </row>
    <row r="53" spans="1:15" ht="14.25">
      <c r="A53" s="36" t="s">
        <v>56</v>
      </c>
      <c r="B53" s="49">
        <v>2</v>
      </c>
      <c r="C53" s="50">
        <v>10</v>
      </c>
      <c r="D53" s="51">
        <v>60</v>
      </c>
      <c r="E53" s="4">
        <v>41</v>
      </c>
      <c r="F53" s="4">
        <f t="shared" si="14"/>
        <v>42.64</v>
      </c>
      <c r="G53" s="4">
        <f t="shared" si="11"/>
        <v>43.2796</v>
      </c>
      <c r="H53" s="4">
        <f t="shared" si="10"/>
        <v>43.712396000000005</v>
      </c>
      <c r="I53" s="4">
        <f t="shared" si="12"/>
        <v>44.062095168000006</v>
      </c>
      <c r="J53" s="4">
        <f t="shared" si="13"/>
        <v>47.587062781440004</v>
      </c>
      <c r="K53" s="4">
        <f t="shared" si="2"/>
        <v>49.966415920512006</v>
      </c>
      <c r="L53" s="4">
        <f t="shared" si="2"/>
        <v>52.46473671653761</v>
      </c>
      <c r="M53" s="4">
        <f t="shared" si="7"/>
        <v>47.21826304488385</v>
      </c>
      <c r="N53" s="4">
        <f t="shared" si="8"/>
        <v>44.59502620905697</v>
      </c>
      <c r="O53" s="35">
        <f t="shared" si="9"/>
        <v>41.97178937323009</v>
      </c>
    </row>
    <row r="54" spans="1:15" ht="14.25">
      <c r="A54" s="36" t="s">
        <v>57</v>
      </c>
      <c r="B54" s="49">
        <v>2</v>
      </c>
      <c r="C54" s="50">
        <v>10</v>
      </c>
      <c r="D54" s="51">
        <v>60</v>
      </c>
      <c r="E54" s="4">
        <v>44</v>
      </c>
      <c r="F54" s="4">
        <f t="shared" si="14"/>
        <v>45.76</v>
      </c>
      <c r="G54" s="4">
        <f t="shared" si="11"/>
        <v>46.4464</v>
      </c>
      <c r="H54" s="4">
        <f t="shared" si="10"/>
        <v>46.910864</v>
      </c>
      <c r="I54" s="4">
        <f t="shared" si="12"/>
        <v>47.286150912</v>
      </c>
      <c r="J54" s="4">
        <f t="shared" si="13"/>
        <v>51.06904298496</v>
      </c>
      <c r="K54" s="4">
        <f t="shared" si="2"/>
        <v>53.622495134208</v>
      </c>
      <c r="L54" s="4">
        <f t="shared" si="2"/>
        <v>56.303619890918405</v>
      </c>
      <c r="M54" s="4">
        <f t="shared" si="7"/>
        <v>50.67325790182657</v>
      </c>
      <c r="N54" s="4">
        <f t="shared" si="8"/>
        <v>47.85807690728065</v>
      </c>
      <c r="O54" s="35">
        <f t="shared" si="9"/>
        <v>45.04289591273472</v>
      </c>
    </row>
    <row r="55" spans="1:15" ht="14.25">
      <c r="A55" s="36" t="s">
        <v>62</v>
      </c>
      <c r="B55" s="49">
        <v>2</v>
      </c>
      <c r="C55" s="50">
        <v>10</v>
      </c>
      <c r="D55" s="51">
        <v>60</v>
      </c>
      <c r="E55" s="4">
        <v>44</v>
      </c>
      <c r="F55" s="4">
        <f t="shared" si="14"/>
        <v>45.76</v>
      </c>
      <c r="G55" s="4">
        <f t="shared" si="11"/>
        <v>46.4464</v>
      </c>
      <c r="H55" s="4">
        <f t="shared" si="10"/>
        <v>46.910864</v>
      </c>
      <c r="I55" s="4">
        <f t="shared" si="12"/>
        <v>47.286150912</v>
      </c>
      <c r="J55" s="4">
        <f t="shared" si="13"/>
        <v>51.06904298496</v>
      </c>
      <c r="K55" s="4">
        <f t="shared" si="2"/>
        <v>53.622495134208</v>
      </c>
      <c r="L55" s="4">
        <f t="shared" si="2"/>
        <v>56.303619890918405</v>
      </c>
      <c r="M55" s="4">
        <f t="shared" si="7"/>
        <v>50.67325790182657</v>
      </c>
      <c r="N55" s="4">
        <f t="shared" si="8"/>
        <v>47.85807690728065</v>
      </c>
      <c r="O55" s="35">
        <f t="shared" si="9"/>
        <v>45.04289591273472</v>
      </c>
    </row>
    <row r="56" spans="1:15" ht="14.25">
      <c r="A56" s="36" t="s">
        <v>74</v>
      </c>
      <c r="B56" s="49">
        <v>2</v>
      </c>
      <c r="C56" s="50">
        <v>10</v>
      </c>
      <c r="D56" s="51">
        <v>60</v>
      </c>
      <c r="E56" s="4">
        <v>44</v>
      </c>
      <c r="F56" s="4">
        <f t="shared" si="14"/>
        <v>45.76</v>
      </c>
      <c r="G56" s="4">
        <f t="shared" si="11"/>
        <v>46.4464</v>
      </c>
      <c r="H56" s="4">
        <f t="shared" si="10"/>
        <v>46.910864</v>
      </c>
      <c r="I56" s="4">
        <f t="shared" si="12"/>
        <v>47.286150912</v>
      </c>
      <c r="J56" s="4">
        <f t="shared" si="13"/>
        <v>51.06904298496</v>
      </c>
      <c r="K56" s="4">
        <f t="shared" si="2"/>
        <v>53.622495134208</v>
      </c>
      <c r="L56" s="4">
        <f t="shared" si="2"/>
        <v>56.303619890918405</v>
      </c>
      <c r="M56" s="4">
        <f t="shared" si="7"/>
        <v>50.67325790182657</v>
      </c>
      <c r="N56" s="4">
        <f t="shared" si="8"/>
        <v>47.85807690728065</v>
      </c>
      <c r="O56" s="35">
        <f t="shared" si="9"/>
        <v>45.04289591273472</v>
      </c>
    </row>
    <row r="57" spans="1:15" ht="14.25">
      <c r="A57" s="36" t="s">
        <v>68</v>
      </c>
      <c r="B57" s="49">
        <v>2</v>
      </c>
      <c r="C57" s="50">
        <v>10</v>
      </c>
      <c r="D57" s="51">
        <v>60</v>
      </c>
      <c r="E57" s="4">
        <v>47</v>
      </c>
      <c r="F57" s="4">
        <f>E57+E57/100*4</f>
        <v>48.88</v>
      </c>
      <c r="G57" s="4">
        <f>F57+F57/100*1.5</f>
        <v>49.613200000000006</v>
      </c>
      <c r="H57" s="4">
        <f>G57+G57/100*1</f>
        <v>50.10933200000001</v>
      </c>
      <c r="I57" s="4">
        <f>H57+H57/100*0.8</f>
        <v>50.51020665600001</v>
      </c>
      <c r="J57" s="4">
        <f>I57+I57/100*8</f>
        <v>54.55102318848001</v>
      </c>
      <c r="K57" s="4">
        <f t="shared" si="2"/>
        <v>57.27857434790401</v>
      </c>
      <c r="L57" s="4">
        <f t="shared" si="2"/>
        <v>60.14250306529921</v>
      </c>
      <c r="M57" s="4">
        <f t="shared" si="7"/>
        <v>54.128252758769285</v>
      </c>
      <c r="N57" s="4">
        <f t="shared" si="8"/>
        <v>51.12112760550433</v>
      </c>
      <c r="O57" s="35">
        <f t="shared" si="9"/>
        <v>48.11400245223937</v>
      </c>
    </row>
    <row r="58" spans="1:15" s="41" customFormat="1" ht="25.5">
      <c r="A58" s="87" t="s">
        <v>108</v>
      </c>
      <c r="B58" s="49">
        <v>2</v>
      </c>
      <c r="C58" s="50">
        <v>10</v>
      </c>
      <c r="D58" s="51">
        <v>40</v>
      </c>
      <c r="E58" s="88">
        <v>47</v>
      </c>
      <c r="F58" s="88">
        <f>E58+E58/100*4</f>
        <v>48.88</v>
      </c>
      <c r="G58" s="88">
        <f>F58+F58/100*1.5</f>
        <v>49.613200000000006</v>
      </c>
      <c r="H58" s="88">
        <f>G58+G58/100*1</f>
        <v>50.10933200000001</v>
      </c>
      <c r="I58" s="88">
        <f>H58+H58/100*0.8</f>
        <v>50.51020665600001</v>
      </c>
      <c r="J58" s="88">
        <f>I58+I58/100*8</f>
        <v>54.55102318848001</v>
      </c>
      <c r="K58" s="88">
        <v>68.25</v>
      </c>
      <c r="L58" s="88">
        <f>K58+K58/100*5</f>
        <v>71.6625</v>
      </c>
      <c r="M58" s="88">
        <f t="shared" si="7"/>
        <v>64.49624999999999</v>
      </c>
      <c r="N58" s="88">
        <f t="shared" si="8"/>
        <v>60.913124999999994</v>
      </c>
      <c r="O58" s="89">
        <f t="shared" si="9"/>
        <v>57.33</v>
      </c>
    </row>
    <row r="59" spans="1:15" ht="14.25">
      <c r="A59" s="36" t="s">
        <v>77</v>
      </c>
      <c r="B59" s="49">
        <v>2</v>
      </c>
      <c r="C59" s="50">
        <v>10</v>
      </c>
      <c r="D59" s="51">
        <v>30</v>
      </c>
      <c r="E59" s="4">
        <v>47</v>
      </c>
      <c r="F59" s="4">
        <f>E59+E59/100*4</f>
        <v>48.88</v>
      </c>
      <c r="G59" s="4">
        <f>F59+F59/100*1.5</f>
        <v>49.613200000000006</v>
      </c>
      <c r="H59" s="4">
        <f>G59+G59/100*1</f>
        <v>50.10933200000001</v>
      </c>
      <c r="I59" s="4">
        <f>H59+H59/100*0.8</f>
        <v>50.51020665600001</v>
      </c>
      <c r="J59" s="4">
        <f>I59+I59/100*8</f>
        <v>54.55102318848001</v>
      </c>
      <c r="K59" s="4">
        <v>94.88</v>
      </c>
      <c r="L59" s="4">
        <v>105</v>
      </c>
      <c r="M59" s="4">
        <f>L59-L59/100*10</f>
        <v>94.5</v>
      </c>
      <c r="N59" s="4">
        <f>L59-L59/100*15</f>
        <v>89.25</v>
      </c>
      <c r="O59" s="35">
        <f>L59-L59/100*20</f>
        <v>84</v>
      </c>
    </row>
    <row r="60" spans="1:15" ht="15" thickBot="1">
      <c r="A60" s="52" t="s">
        <v>109</v>
      </c>
      <c r="B60" s="90">
        <v>2</v>
      </c>
      <c r="C60" s="91">
        <v>10</v>
      </c>
      <c r="D60" s="92">
        <v>40</v>
      </c>
      <c r="E60" s="67">
        <v>47</v>
      </c>
      <c r="F60" s="67">
        <f t="shared" si="14"/>
        <v>48.88</v>
      </c>
      <c r="G60" s="67">
        <f t="shared" si="11"/>
        <v>49.613200000000006</v>
      </c>
      <c r="H60" s="67">
        <f t="shared" si="10"/>
        <v>50.10933200000001</v>
      </c>
      <c r="I60" s="67">
        <f t="shared" si="12"/>
        <v>50.51020665600001</v>
      </c>
      <c r="J60" s="67">
        <f t="shared" si="13"/>
        <v>54.55102318848001</v>
      </c>
      <c r="K60" s="67">
        <v>94.88</v>
      </c>
      <c r="L60" s="67">
        <v>85.1</v>
      </c>
      <c r="M60" s="67">
        <f t="shared" si="7"/>
        <v>76.58999999999999</v>
      </c>
      <c r="N60" s="67">
        <f t="shared" si="8"/>
        <v>72.335</v>
      </c>
      <c r="O60" s="93">
        <f t="shared" si="9"/>
        <v>68.08</v>
      </c>
    </row>
    <row r="61" spans="1:15" ht="2.25" customHeight="1">
      <c r="A61" s="55"/>
      <c r="B61" s="56"/>
      <c r="C61" s="57"/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/>
    </row>
    <row r="62" spans="1:15" ht="14.25" customHeight="1">
      <c r="A62" s="55"/>
      <c r="B62" s="56"/>
      <c r="C62" s="57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</row>
    <row r="63" spans="1:15" ht="21.75" customHeight="1" thickBot="1">
      <c r="A63" s="21"/>
      <c r="B63" s="22"/>
      <c r="C63" s="60" t="s">
        <v>5</v>
      </c>
      <c r="D63" s="23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</row>
    <row r="64" spans="1:15" ht="14.25">
      <c r="A64" s="26" t="s">
        <v>6</v>
      </c>
      <c r="B64" s="61">
        <v>1.5</v>
      </c>
      <c r="C64" s="61">
        <v>50</v>
      </c>
      <c r="D64" s="61">
        <v>1000</v>
      </c>
      <c r="E64" s="29">
        <v>5</v>
      </c>
      <c r="F64" s="29">
        <f aca="true" t="shared" si="15" ref="F64:F73">E64+E64/100*5</f>
        <v>5.25</v>
      </c>
      <c r="G64" s="29">
        <f aca="true" t="shared" si="16" ref="G64:G73">F64+F64/100*3</f>
        <v>5.4075</v>
      </c>
      <c r="H64" s="29">
        <f aca="true" t="shared" si="17" ref="H64:H73">G64+G64/100*2</f>
        <v>5.51565</v>
      </c>
      <c r="I64" s="29">
        <f aca="true" t="shared" si="18" ref="I64:I73">H64+H64/100*5</f>
        <v>5.7914325</v>
      </c>
      <c r="J64" s="30">
        <f aca="true" t="shared" si="19" ref="J64:J73">I64+I64/100*10</f>
        <v>6.37057575</v>
      </c>
      <c r="K64" s="29">
        <f>J64+J64/100*5</f>
        <v>6.6891045375000004</v>
      </c>
      <c r="L64" s="30">
        <f>K64+K64/100*6</f>
        <v>7.09045080975</v>
      </c>
      <c r="M64" s="29">
        <f aca="true" t="shared" si="20" ref="M64:M95">L64-L64/100*10</f>
        <v>6.381405728775</v>
      </c>
      <c r="N64" s="29">
        <f aca="true" t="shared" si="21" ref="N64:N95">L64-L64/100*15</f>
        <v>6.0268831882875</v>
      </c>
      <c r="O64" s="62">
        <f aca="true" t="shared" si="22" ref="O64:O95">L64-L64/100*20</f>
        <v>5.6723606478</v>
      </c>
    </row>
    <row r="65" spans="1:15" ht="14.25">
      <c r="A65" s="1" t="s">
        <v>7</v>
      </c>
      <c r="B65" s="63">
        <v>1.5</v>
      </c>
      <c r="C65" s="63">
        <v>50</v>
      </c>
      <c r="D65" s="63">
        <v>1000</v>
      </c>
      <c r="E65" s="4">
        <v>6</v>
      </c>
      <c r="F65" s="4">
        <f t="shared" si="15"/>
        <v>6.3</v>
      </c>
      <c r="G65" s="4">
        <f t="shared" si="16"/>
        <v>6.489</v>
      </c>
      <c r="H65" s="4">
        <f t="shared" si="17"/>
        <v>6.61878</v>
      </c>
      <c r="I65" s="4">
        <f t="shared" si="18"/>
        <v>6.949719</v>
      </c>
      <c r="J65" s="4">
        <f t="shared" si="19"/>
        <v>7.6446909</v>
      </c>
      <c r="K65" s="4">
        <f aca="true" t="shared" si="23" ref="K65:K73">J65+J65/100*5</f>
        <v>8.026925445</v>
      </c>
      <c r="L65" s="4">
        <f>K65+K65/100*6</f>
        <v>8.5085409717</v>
      </c>
      <c r="M65" s="4">
        <f t="shared" si="20"/>
        <v>7.65768687453</v>
      </c>
      <c r="N65" s="4">
        <f t="shared" si="21"/>
        <v>7.232259825945</v>
      </c>
      <c r="O65" s="35">
        <f t="shared" si="22"/>
        <v>6.80683277736</v>
      </c>
    </row>
    <row r="66" spans="1:15" ht="25.5">
      <c r="A66" s="48" t="s">
        <v>80</v>
      </c>
      <c r="B66" s="63">
        <v>0.5</v>
      </c>
      <c r="C66" s="63">
        <v>10</v>
      </c>
      <c r="D66" s="63">
        <v>500</v>
      </c>
      <c r="E66" s="4">
        <v>5.6</v>
      </c>
      <c r="F66" s="4">
        <f t="shared" si="15"/>
        <v>5.88</v>
      </c>
      <c r="G66" s="4">
        <f t="shared" si="16"/>
        <v>6.0564</v>
      </c>
      <c r="H66" s="4">
        <f t="shared" si="17"/>
        <v>6.177528</v>
      </c>
      <c r="I66" s="4">
        <f t="shared" si="18"/>
        <v>6.4864044</v>
      </c>
      <c r="J66" s="4">
        <f t="shared" si="19"/>
        <v>7.13504484</v>
      </c>
      <c r="K66" s="4">
        <f t="shared" si="23"/>
        <v>7.491797082</v>
      </c>
      <c r="L66" s="4">
        <f aca="true" t="shared" si="24" ref="L66:L95">K66+K66/100*6</f>
        <v>7.941304906919999</v>
      </c>
      <c r="M66" s="4">
        <f t="shared" si="20"/>
        <v>7.147174416227999</v>
      </c>
      <c r="N66" s="4">
        <f t="shared" si="21"/>
        <v>6.750109170881999</v>
      </c>
      <c r="O66" s="35">
        <f t="shared" si="22"/>
        <v>6.353043925535999</v>
      </c>
    </row>
    <row r="67" spans="1:15" ht="25.5">
      <c r="A67" s="48" t="s">
        <v>81</v>
      </c>
      <c r="B67" s="63">
        <v>0.5</v>
      </c>
      <c r="C67" s="63">
        <v>10</v>
      </c>
      <c r="D67" s="63">
        <v>500</v>
      </c>
      <c r="E67" s="4">
        <v>6.1</v>
      </c>
      <c r="F67" s="4">
        <f t="shared" si="15"/>
        <v>6.404999999999999</v>
      </c>
      <c r="G67" s="4">
        <f t="shared" si="16"/>
        <v>6.597149999999999</v>
      </c>
      <c r="H67" s="4">
        <f t="shared" si="17"/>
        <v>6.729092999999999</v>
      </c>
      <c r="I67" s="4">
        <f t="shared" si="18"/>
        <v>7.065547649999999</v>
      </c>
      <c r="J67" s="4">
        <f t="shared" si="19"/>
        <v>7.772102414999999</v>
      </c>
      <c r="K67" s="4">
        <f t="shared" si="23"/>
        <v>8.16070753575</v>
      </c>
      <c r="L67" s="4">
        <f t="shared" si="24"/>
        <v>8.650349987895</v>
      </c>
      <c r="M67" s="4">
        <f t="shared" si="20"/>
        <v>7.7853149891055</v>
      </c>
      <c r="N67" s="4">
        <f t="shared" si="21"/>
        <v>7.35279748971075</v>
      </c>
      <c r="O67" s="35">
        <f t="shared" si="22"/>
        <v>6.920279990316</v>
      </c>
    </row>
    <row r="68" spans="1:15" ht="25.5">
      <c r="A68" s="48" t="s">
        <v>82</v>
      </c>
      <c r="B68" s="63">
        <v>0.5</v>
      </c>
      <c r="C68" s="63">
        <v>10</v>
      </c>
      <c r="D68" s="63">
        <v>500</v>
      </c>
      <c r="E68" s="4">
        <v>5.9</v>
      </c>
      <c r="F68" s="4">
        <f t="shared" si="15"/>
        <v>6.195</v>
      </c>
      <c r="G68" s="4">
        <f t="shared" si="16"/>
        <v>6.380850000000001</v>
      </c>
      <c r="H68" s="4">
        <f t="shared" si="17"/>
        <v>6.5084670000000004</v>
      </c>
      <c r="I68" s="4">
        <f t="shared" si="18"/>
        <v>6.833890350000001</v>
      </c>
      <c r="J68" s="4">
        <f t="shared" si="19"/>
        <v>7.517279385000001</v>
      </c>
      <c r="K68" s="4">
        <f t="shared" si="23"/>
        <v>7.893143354250001</v>
      </c>
      <c r="L68" s="4">
        <f t="shared" si="24"/>
        <v>8.366731955505001</v>
      </c>
      <c r="M68" s="4">
        <f t="shared" si="20"/>
        <v>7.530058759954501</v>
      </c>
      <c r="N68" s="4">
        <f t="shared" si="21"/>
        <v>7.111722162179251</v>
      </c>
      <c r="O68" s="35">
        <f t="shared" si="22"/>
        <v>6.693385564404001</v>
      </c>
    </row>
    <row r="69" spans="1:15" ht="25.5">
      <c r="A69" s="48" t="s">
        <v>83</v>
      </c>
      <c r="B69" s="63">
        <v>0.5</v>
      </c>
      <c r="C69" s="63">
        <v>10</v>
      </c>
      <c r="D69" s="63">
        <v>500</v>
      </c>
      <c r="E69" s="4">
        <v>6.5</v>
      </c>
      <c r="F69" s="4">
        <f t="shared" si="15"/>
        <v>6.825</v>
      </c>
      <c r="G69" s="4">
        <f t="shared" si="16"/>
        <v>7.02975</v>
      </c>
      <c r="H69" s="4">
        <f t="shared" si="17"/>
        <v>7.170345</v>
      </c>
      <c r="I69" s="4">
        <f t="shared" si="18"/>
        <v>7.52886225</v>
      </c>
      <c r="J69" s="4">
        <f t="shared" si="19"/>
        <v>8.281748475</v>
      </c>
      <c r="K69" s="4">
        <f t="shared" si="23"/>
        <v>8.695835898750001</v>
      </c>
      <c r="L69" s="4">
        <f t="shared" si="24"/>
        <v>9.217586052675001</v>
      </c>
      <c r="M69" s="4">
        <f t="shared" si="20"/>
        <v>8.2958274474075</v>
      </c>
      <c r="N69" s="4">
        <f t="shared" si="21"/>
        <v>7.834948144773751</v>
      </c>
      <c r="O69" s="35">
        <f t="shared" si="22"/>
        <v>7.374068842140001</v>
      </c>
    </row>
    <row r="70" spans="1:15" ht="25.5">
      <c r="A70" s="48" t="s">
        <v>84</v>
      </c>
      <c r="B70" s="63">
        <v>0.5</v>
      </c>
      <c r="C70" s="63">
        <v>10</v>
      </c>
      <c r="D70" s="63">
        <v>500</v>
      </c>
      <c r="E70" s="4">
        <v>5.6</v>
      </c>
      <c r="F70" s="4">
        <f t="shared" si="15"/>
        <v>5.88</v>
      </c>
      <c r="G70" s="4">
        <f t="shared" si="16"/>
        <v>6.0564</v>
      </c>
      <c r="H70" s="4">
        <f t="shared" si="17"/>
        <v>6.177528</v>
      </c>
      <c r="I70" s="4">
        <f t="shared" si="18"/>
        <v>6.4864044</v>
      </c>
      <c r="J70" s="4">
        <f t="shared" si="19"/>
        <v>7.13504484</v>
      </c>
      <c r="K70" s="4">
        <f t="shared" si="23"/>
        <v>7.491797082</v>
      </c>
      <c r="L70" s="4">
        <f t="shared" si="24"/>
        <v>7.941304906919999</v>
      </c>
      <c r="M70" s="4">
        <f t="shared" si="20"/>
        <v>7.147174416227999</v>
      </c>
      <c r="N70" s="4">
        <f t="shared" si="21"/>
        <v>6.750109170881999</v>
      </c>
      <c r="O70" s="35">
        <f t="shared" si="22"/>
        <v>6.353043925535999</v>
      </c>
    </row>
    <row r="71" spans="1:15" ht="25.5">
      <c r="A71" s="48" t="s">
        <v>85</v>
      </c>
      <c r="B71" s="63">
        <v>0.5</v>
      </c>
      <c r="C71" s="63">
        <v>10</v>
      </c>
      <c r="D71" s="63">
        <v>500</v>
      </c>
      <c r="E71" s="4">
        <v>6.4</v>
      </c>
      <c r="F71" s="4">
        <f t="shared" si="15"/>
        <v>6.720000000000001</v>
      </c>
      <c r="G71" s="4">
        <f t="shared" si="16"/>
        <v>6.921600000000001</v>
      </c>
      <c r="H71" s="4">
        <f t="shared" si="17"/>
        <v>7.0600320000000005</v>
      </c>
      <c r="I71" s="4">
        <f t="shared" si="18"/>
        <v>7.4130336</v>
      </c>
      <c r="J71" s="4">
        <f t="shared" si="19"/>
        <v>8.15433696</v>
      </c>
      <c r="K71" s="4">
        <f t="shared" si="23"/>
        <v>8.562053808</v>
      </c>
      <c r="L71" s="4">
        <f t="shared" si="24"/>
        <v>9.07577703648</v>
      </c>
      <c r="M71" s="4">
        <f t="shared" si="20"/>
        <v>8.168199332832</v>
      </c>
      <c r="N71" s="4">
        <f t="shared" si="21"/>
        <v>7.714410481008</v>
      </c>
      <c r="O71" s="35">
        <f t="shared" si="22"/>
        <v>7.260621629184</v>
      </c>
    </row>
    <row r="72" spans="1:15" ht="25.5">
      <c r="A72" s="48" t="s">
        <v>86</v>
      </c>
      <c r="B72" s="63">
        <v>0.5</v>
      </c>
      <c r="C72" s="63">
        <v>10</v>
      </c>
      <c r="D72" s="63">
        <v>500</v>
      </c>
      <c r="E72" s="4">
        <v>6</v>
      </c>
      <c r="F72" s="4">
        <f t="shared" si="15"/>
        <v>6.3</v>
      </c>
      <c r="G72" s="4">
        <f t="shared" si="16"/>
        <v>6.489</v>
      </c>
      <c r="H72" s="4">
        <f t="shared" si="17"/>
        <v>6.61878</v>
      </c>
      <c r="I72" s="4">
        <f t="shared" si="18"/>
        <v>6.949719</v>
      </c>
      <c r="J72" s="4">
        <f t="shared" si="19"/>
        <v>7.6446909</v>
      </c>
      <c r="K72" s="4">
        <f t="shared" si="23"/>
        <v>8.026925445</v>
      </c>
      <c r="L72" s="4">
        <f t="shared" si="24"/>
        <v>8.5085409717</v>
      </c>
      <c r="M72" s="4">
        <f t="shared" si="20"/>
        <v>7.65768687453</v>
      </c>
      <c r="N72" s="4">
        <f t="shared" si="21"/>
        <v>7.232259825945</v>
      </c>
      <c r="O72" s="35">
        <f t="shared" si="22"/>
        <v>6.80683277736</v>
      </c>
    </row>
    <row r="73" spans="1:15" ht="25.5">
      <c r="A73" s="48" t="s">
        <v>87</v>
      </c>
      <c r="B73" s="63">
        <v>0.5</v>
      </c>
      <c r="C73" s="63">
        <v>10</v>
      </c>
      <c r="D73" s="63">
        <v>500</v>
      </c>
      <c r="E73" s="4">
        <v>6.6</v>
      </c>
      <c r="F73" s="4">
        <f t="shared" si="15"/>
        <v>6.93</v>
      </c>
      <c r="G73" s="4">
        <f t="shared" si="16"/>
        <v>7.1379</v>
      </c>
      <c r="H73" s="4">
        <f t="shared" si="17"/>
        <v>7.280658</v>
      </c>
      <c r="I73" s="4">
        <f t="shared" si="18"/>
        <v>7.6446909</v>
      </c>
      <c r="J73" s="4">
        <f t="shared" si="19"/>
        <v>8.40915999</v>
      </c>
      <c r="K73" s="38">
        <f t="shared" si="23"/>
        <v>8.829617989499999</v>
      </c>
      <c r="L73" s="4">
        <f t="shared" si="24"/>
        <v>9.359395068869999</v>
      </c>
      <c r="M73" s="4">
        <f t="shared" si="20"/>
        <v>8.423455561983</v>
      </c>
      <c r="N73" s="4">
        <f t="shared" si="21"/>
        <v>7.955485808539499</v>
      </c>
      <c r="O73" s="35">
        <f t="shared" si="22"/>
        <v>7.487516055095999</v>
      </c>
    </row>
    <row r="74" spans="1:15" ht="25.5">
      <c r="A74" s="48" t="s">
        <v>88</v>
      </c>
      <c r="B74" s="2">
        <v>1</v>
      </c>
      <c r="C74" s="63">
        <v>10</v>
      </c>
      <c r="D74" s="63">
        <v>300</v>
      </c>
      <c r="E74" s="4"/>
      <c r="F74" s="4"/>
      <c r="G74" s="4"/>
      <c r="H74" s="4"/>
      <c r="I74" s="4"/>
      <c r="J74" s="4"/>
      <c r="K74" s="4">
        <v>7.49</v>
      </c>
      <c r="L74" s="4">
        <f>K74+K74/100*55</f>
        <v>11.6095</v>
      </c>
      <c r="M74" s="4">
        <f t="shared" si="20"/>
        <v>10.448550000000001</v>
      </c>
      <c r="N74" s="4">
        <f t="shared" si="21"/>
        <v>9.868075000000001</v>
      </c>
      <c r="O74" s="35">
        <f t="shared" si="22"/>
        <v>9.287600000000001</v>
      </c>
    </row>
    <row r="75" spans="1:15" ht="25.5">
      <c r="A75" s="48" t="s">
        <v>89</v>
      </c>
      <c r="B75" s="2">
        <v>1</v>
      </c>
      <c r="C75" s="63">
        <v>10</v>
      </c>
      <c r="D75" s="63">
        <v>300</v>
      </c>
      <c r="E75" s="4"/>
      <c r="F75" s="4"/>
      <c r="G75" s="4"/>
      <c r="H75" s="4"/>
      <c r="I75" s="4"/>
      <c r="J75" s="4"/>
      <c r="K75" s="4">
        <v>8.16</v>
      </c>
      <c r="L75" s="4">
        <f aca="true" t="shared" si="25" ref="L75:L81">K75+K75/100*55</f>
        <v>12.648</v>
      </c>
      <c r="M75" s="4">
        <f t="shared" si="20"/>
        <v>11.383199999999999</v>
      </c>
      <c r="N75" s="4">
        <f t="shared" si="21"/>
        <v>10.7508</v>
      </c>
      <c r="O75" s="35">
        <f t="shared" si="22"/>
        <v>10.1184</v>
      </c>
    </row>
    <row r="76" spans="1:15" ht="25.5">
      <c r="A76" s="48" t="s">
        <v>90</v>
      </c>
      <c r="B76" s="2">
        <v>1</v>
      </c>
      <c r="C76" s="63">
        <v>10</v>
      </c>
      <c r="D76" s="63">
        <v>300</v>
      </c>
      <c r="E76" s="4"/>
      <c r="F76" s="4"/>
      <c r="G76" s="4"/>
      <c r="H76" s="4"/>
      <c r="I76" s="4"/>
      <c r="J76" s="4"/>
      <c r="K76" s="4">
        <v>7.89</v>
      </c>
      <c r="L76" s="4">
        <f t="shared" si="25"/>
        <v>12.2295</v>
      </c>
      <c r="M76" s="4">
        <f t="shared" si="20"/>
        <v>11.00655</v>
      </c>
      <c r="N76" s="4">
        <f t="shared" si="21"/>
        <v>10.395075</v>
      </c>
      <c r="O76" s="35">
        <f t="shared" si="22"/>
        <v>9.7836</v>
      </c>
    </row>
    <row r="77" spans="1:15" ht="25.5">
      <c r="A77" s="48" t="s">
        <v>91</v>
      </c>
      <c r="B77" s="2">
        <v>1</v>
      </c>
      <c r="C77" s="63">
        <v>10</v>
      </c>
      <c r="D77" s="63">
        <v>300</v>
      </c>
      <c r="E77" s="4"/>
      <c r="F77" s="4"/>
      <c r="G77" s="4"/>
      <c r="H77" s="4"/>
      <c r="I77" s="4"/>
      <c r="J77" s="4"/>
      <c r="K77" s="4">
        <v>8.7</v>
      </c>
      <c r="L77" s="4">
        <f t="shared" si="25"/>
        <v>13.485</v>
      </c>
      <c r="M77" s="4">
        <f t="shared" si="20"/>
        <v>12.1365</v>
      </c>
      <c r="N77" s="4">
        <f t="shared" si="21"/>
        <v>11.46225</v>
      </c>
      <c r="O77" s="35">
        <f t="shared" si="22"/>
        <v>10.788</v>
      </c>
    </row>
    <row r="78" spans="1:15" ht="25.5">
      <c r="A78" s="48" t="s">
        <v>92</v>
      </c>
      <c r="B78" s="2">
        <v>1</v>
      </c>
      <c r="C78" s="63">
        <v>10</v>
      </c>
      <c r="D78" s="63">
        <v>300</v>
      </c>
      <c r="E78" s="4"/>
      <c r="F78" s="4"/>
      <c r="G78" s="4"/>
      <c r="H78" s="4"/>
      <c r="I78" s="4"/>
      <c r="J78" s="4"/>
      <c r="K78" s="4">
        <v>7.49</v>
      </c>
      <c r="L78" s="4">
        <f t="shared" si="25"/>
        <v>11.6095</v>
      </c>
      <c r="M78" s="4">
        <f t="shared" si="20"/>
        <v>10.448550000000001</v>
      </c>
      <c r="N78" s="4">
        <f t="shared" si="21"/>
        <v>9.868075000000001</v>
      </c>
      <c r="O78" s="35">
        <f t="shared" si="22"/>
        <v>9.287600000000001</v>
      </c>
    </row>
    <row r="79" spans="1:15" ht="25.5">
      <c r="A79" s="48" t="s">
        <v>93</v>
      </c>
      <c r="B79" s="2">
        <v>1</v>
      </c>
      <c r="C79" s="63">
        <v>10</v>
      </c>
      <c r="D79" s="63">
        <v>300</v>
      </c>
      <c r="E79" s="4"/>
      <c r="F79" s="4"/>
      <c r="G79" s="4"/>
      <c r="H79" s="4"/>
      <c r="I79" s="4"/>
      <c r="J79" s="4"/>
      <c r="K79" s="4">
        <v>8.56</v>
      </c>
      <c r="L79" s="4">
        <f t="shared" si="25"/>
        <v>13.268</v>
      </c>
      <c r="M79" s="4">
        <f t="shared" si="20"/>
        <v>11.9412</v>
      </c>
      <c r="N79" s="4">
        <f t="shared" si="21"/>
        <v>11.277800000000001</v>
      </c>
      <c r="O79" s="35">
        <f t="shared" si="22"/>
        <v>10.6144</v>
      </c>
    </row>
    <row r="80" spans="1:15" ht="25.5">
      <c r="A80" s="48" t="s">
        <v>94</v>
      </c>
      <c r="B80" s="2">
        <v>1</v>
      </c>
      <c r="C80" s="63">
        <v>10</v>
      </c>
      <c r="D80" s="63">
        <v>300</v>
      </c>
      <c r="E80" s="4"/>
      <c r="F80" s="4"/>
      <c r="G80" s="4"/>
      <c r="H80" s="4"/>
      <c r="I80" s="4"/>
      <c r="J80" s="4"/>
      <c r="K80" s="4">
        <v>8.03</v>
      </c>
      <c r="L80" s="4">
        <f t="shared" si="25"/>
        <v>12.4465</v>
      </c>
      <c r="M80" s="4">
        <f t="shared" si="20"/>
        <v>11.20185</v>
      </c>
      <c r="N80" s="4">
        <f t="shared" si="21"/>
        <v>10.579525</v>
      </c>
      <c r="O80" s="35">
        <f t="shared" si="22"/>
        <v>9.9572</v>
      </c>
    </row>
    <row r="81" spans="1:15" ht="25.5">
      <c r="A81" s="48" t="s">
        <v>95</v>
      </c>
      <c r="B81" s="2">
        <v>1</v>
      </c>
      <c r="C81" s="63">
        <v>10</v>
      </c>
      <c r="D81" s="63">
        <v>300</v>
      </c>
      <c r="E81" s="4"/>
      <c r="F81" s="4"/>
      <c r="G81" s="4"/>
      <c r="H81" s="4"/>
      <c r="I81" s="4"/>
      <c r="J81" s="4"/>
      <c r="K81" s="4">
        <v>8.83</v>
      </c>
      <c r="L81" s="4">
        <f t="shared" si="25"/>
        <v>13.6865</v>
      </c>
      <c r="M81" s="4">
        <f t="shared" si="20"/>
        <v>12.31785</v>
      </c>
      <c r="N81" s="4">
        <f t="shared" si="21"/>
        <v>11.633525</v>
      </c>
      <c r="O81" s="35">
        <f t="shared" si="22"/>
        <v>10.949200000000001</v>
      </c>
    </row>
    <row r="82" ht="24" customHeight="1"/>
    <row r="83" ht="27" customHeight="1"/>
    <row r="84" spans="1:15" ht="25.5">
      <c r="A84" s="48" t="s">
        <v>96</v>
      </c>
      <c r="B84" s="63">
        <v>1.7</v>
      </c>
      <c r="C84" s="63">
        <v>10</v>
      </c>
      <c r="D84" s="63">
        <v>250</v>
      </c>
      <c r="E84" s="4"/>
      <c r="F84" s="4"/>
      <c r="G84" s="4"/>
      <c r="H84" s="4"/>
      <c r="I84" s="4"/>
      <c r="J84" s="4"/>
      <c r="K84" s="4">
        <v>14</v>
      </c>
      <c r="L84" s="4">
        <f>K84+K84/100*6</f>
        <v>14.84</v>
      </c>
      <c r="M84" s="4">
        <f>L84-L84/100*10</f>
        <v>13.356</v>
      </c>
      <c r="N84" s="4">
        <f>L84-L84/100*15</f>
        <v>12.614</v>
      </c>
      <c r="O84" s="35">
        <f>L84-L84/100*20</f>
        <v>11.872</v>
      </c>
    </row>
    <row r="85" spans="1:15" ht="25.5">
      <c r="A85" s="48" t="s">
        <v>97</v>
      </c>
      <c r="B85" s="63">
        <v>1.7</v>
      </c>
      <c r="C85" s="63">
        <v>10</v>
      </c>
      <c r="D85" s="63">
        <v>250</v>
      </c>
      <c r="E85" s="4"/>
      <c r="F85" s="4"/>
      <c r="G85" s="4"/>
      <c r="H85" s="4"/>
      <c r="I85" s="4"/>
      <c r="J85" s="4"/>
      <c r="K85" s="4">
        <v>15.5</v>
      </c>
      <c r="L85" s="4">
        <f>K85+K85/100*6</f>
        <v>16.43</v>
      </c>
      <c r="M85" s="4">
        <f>L85-L85/100*10</f>
        <v>14.786999999999999</v>
      </c>
      <c r="N85" s="4">
        <f>L85-L85/100*15</f>
        <v>13.965499999999999</v>
      </c>
      <c r="O85" s="35">
        <f>L85-L85/100*20</f>
        <v>13.144</v>
      </c>
    </row>
    <row r="86" spans="1:15" ht="25.5">
      <c r="A86" s="48" t="s">
        <v>98</v>
      </c>
      <c r="B86" s="63">
        <v>1.7</v>
      </c>
      <c r="C86" s="63">
        <v>10</v>
      </c>
      <c r="D86" s="63">
        <v>250</v>
      </c>
      <c r="E86" s="4"/>
      <c r="F86" s="4"/>
      <c r="G86" s="4"/>
      <c r="H86" s="4"/>
      <c r="I86" s="4"/>
      <c r="J86" s="4"/>
      <c r="K86" s="4">
        <v>14.6</v>
      </c>
      <c r="L86" s="4">
        <f t="shared" si="24"/>
        <v>15.475999999999999</v>
      </c>
      <c r="M86" s="4">
        <f t="shared" si="20"/>
        <v>13.9284</v>
      </c>
      <c r="N86" s="4">
        <f t="shared" si="21"/>
        <v>13.154599999999999</v>
      </c>
      <c r="O86" s="35">
        <f t="shared" si="22"/>
        <v>12.380799999999999</v>
      </c>
    </row>
    <row r="87" spans="1:15" ht="25.5">
      <c r="A87" s="48" t="s">
        <v>99</v>
      </c>
      <c r="B87" s="63">
        <v>1.7</v>
      </c>
      <c r="C87" s="63">
        <v>10</v>
      </c>
      <c r="D87" s="63">
        <v>250</v>
      </c>
      <c r="E87" s="4"/>
      <c r="F87" s="4"/>
      <c r="G87" s="4"/>
      <c r="H87" s="4"/>
      <c r="I87" s="4"/>
      <c r="J87" s="4"/>
      <c r="K87" s="4">
        <v>16</v>
      </c>
      <c r="L87" s="4">
        <f t="shared" si="24"/>
        <v>16.96</v>
      </c>
      <c r="M87" s="4">
        <f t="shared" si="20"/>
        <v>15.264000000000001</v>
      </c>
      <c r="N87" s="4">
        <f t="shared" si="21"/>
        <v>14.416</v>
      </c>
      <c r="O87" s="35">
        <f t="shared" si="22"/>
        <v>13.568000000000001</v>
      </c>
    </row>
    <row r="88" spans="1:15" ht="25.5">
      <c r="A88" s="48" t="s">
        <v>100</v>
      </c>
      <c r="B88" s="63">
        <v>1.7</v>
      </c>
      <c r="C88" s="63">
        <v>10</v>
      </c>
      <c r="D88" s="63">
        <v>250</v>
      </c>
      <c r="E88" s="4"/>
      <c r="F88" s="4"/>
      <c r="G88" s="4"/>
      <c r="H88" s="4"/>
      <c r="I88" s="4"/>
      <c r="J88" s="4"/>
      <c r="K88" s="4">
        <v>15.5</v>
      </c>
      <c r="L88" s="4">
        <f t="shared" si="24"/>
        <v>16.43</v>
      </c>
      <c r="M88" s="4">
        <f t="shared" si="20"/>
        <v>14.786999999999999</v>
      </c>
      <c r="N88" s="4">
        <f t="shared" si="21"/>
        <v>13.965499999999999</v>
      </c>
      <c r="O88" s="35">
        <f t="shared" si="22"/>
        <v>13.144</v>
      </c>
    </row>
    <row r="89" spans="1:15" ht="25.5">
      <c r="A89" s="48" t="s">
        <v>101</v>
      </c>
      <c r="B89" s="63">
        <v>1.7</v>
      </c>
      <c r="C89" s="63">
        <v>10</v>
      </c>
      <c r="D89" s="63">
        <v>250</v>
      </c>
      <c r="E89" s="4"/>
      <c r="F89" s="4"/>
      <c r="G89" s="4"/>
      <c r="H89" s="4"/>
      <c r="I89" s="4"/>
      <c r="J89" s="4"/>
      <c r="K89" s="4">
        <v>16.6</v>
      </c>
      <c r="L89" s="4">
        <f t="shared" si="24"/>
        <v>17.596</v>
      </c>
      <c r="M89" s="4">
        <f t="shared" si="20"/>
        <v>15.8364</v>
      </c>
      <c r="N89" s="4">
        <f t="shared" si="21"/>
        <v>14.9566</v>
      </c>
      <c r="O89" s="35">
        <f t="shared" si="22"/>
        <v>14.0768</v>
      </c>
    </row>
    <row r="90" spans="1:15" ht="25.5">
      <c r="A90" s="48" t="s">
        <v>102</v>
      </c>
      <c r="B90" s="63">
        <v>1.7</v>
      </c>
      <c r="C90" s="63">
        <v>10</v>
      </c>
      <c r="D90" s="63">
        <v>250</v>
      </c>
      <c r="E90" s="4"/>
      <c r="F90" s="4"/>
      <c r="G90" s="4"/>
      <c r="H90" s="4"/>
      <c r="I90" s="4"/>
      <c r="J90" s="4"/>
      <c r="K90" s="4">
        <v>16</v>
      </c>
      <c r="L90" s="4">
        <f t="shared" si="24"/>
        <v>16.96</v>
      </c>
      <c r="M90" s="4">
        <f t="shared" si="20"/>
        <v>15.264000000000001</v>
      </c>
      <c r="N90" s="4">
        <f t="shared" si="21"/>
        <v>14.416</v>
      </c>
      <c r="O90" s="35">
        <f t="shared" si="22"/>
        <v>13.568000000000001</v>
      </c>
    </row>
    <row r="91" spans="1:15" ht="25.5">
      <c r="A91" s="48" t="s">
        <v>103</v>
      </c>
      <c r="B91" s="63">
        <v>1.7</v>
      </c>
      <c r="C91" s="63">
        <v>10</v>
      </c>
      <c r="D91" s="63">
        <v>250</v>
      </c>
      <c r="E91" s="4"/>
      <c r="F91" s="4"/>
      <c r="G91" s="4"/>
      <c r="H91" s="4"/>
      <c r="I91" s="4"/>
      <c r="J91" s="4"/>
      <c r="K91" s="4">
        <v>16.5</v>
      </c>
      <c r="L91" s="4">
        <f t="shared" si="24"/>
        <v>17.49</v>
      </c>
      <c r="M91" s="4">
        <f t="shared" si="20"/>
        <v>15.741</v>
      </c>
      <c r="N91" s="4">
        <f t="shared" si="21"/>
        <v>14.866499999999998</v>
      </c>
      <c r="O91" s="35">
        <f t="shared" si="22"/>
        <v>13.991999999999999</v>
      </c>
    </row>
    <row r="92" spans="1:15" ht="25.5">
      <c r="A92" s="48" t="s">
        <v>104</v>
      </c>
      <c r="B92" s="63">
        <v>0.5</v>
      </c>
      <c r="C92" s="63">
        <v>10</v>
      </c>
      <c r="D92" s="63">
        <v>300</v>
      </c>
      <c r="E92" s="4">
        <v>8</v>
      </c>
      <c r="F92" s="4">
        <f>E92+E92/100*5</f>
        <v>8.4</v>
      </c>
      <c r="G92" s="4">
        <f>F92+F92/100*3</f>
        <v>8.652000000000001</v>
      </c>
      <c r="H92" s="4">
        <f>G92+G92/100*2</f>
        <v>8.825040000000001</v>
      </c>
      <c r="I92" s="4">
        <f>H92+H92/100*5</f>
        <v>9.266292000000002</v>
      </c>
      <c r="J92" s="4">
        <f>I92+I92/100*10</f>
        <v>10.192921200000002</v>
      </c>
      <c r="K92" s="4">
        <f>J92+J92/100*5</f>
        <v>10.702567260000002</v>
      </c>
      <c r="L92" s="4">
        <f t="shared" si="24"/>
        <v>11.344721295600003</v>
      </c>
      <c r="M92" s="4">
        <f t="shared" si="20"/>
        <v>10.210249166040002</v>
      </c>
      <c r="N92" s="4">
        <f t="shared" si="21"/>
        <v>9.643013101260003</v>
      </c>
      <c r="O92" s="35">
        <f t="shared" si="22"/>
        <v>9.075777036480002</v>
      </c>
    </row>
    <row r="93" spans="1:15" ht="25.5">
      <c r="A93" s="48" t="s">
        <v>105</v>
      </c>
      <c r="B93" s="63">
        <v>0.5</v>
      </c>
      <c r="C93" s="63">
        <v>10</v>
      </c>
      <c r="D93" s="63">
        <v>300</v>
      </c>
      <c r="E93" s="4">
        <v>8.6</v>
      </c>
      <c r="F93" s="4">
        <f>E93+E93/100*5</f>
        <v>9.03</v>
      </c>
      <c r="G93" s="4">
        <f>F93+F93/100*3</f>
        <v>9.300899999999999</v>
      </c>
      <c r="H93" s="4">
        <f>G93+G93/100*2</f>
        <v>9.486918</v>
      </c>
      <c r="I93" s="4">
        <f>H93+H93/100*5</f>
        <v>9.961263899999999</v>
      </c>
      <c r="J93" s="4">
        <f>I93+I93/100*10</f>
        <v>10.95739029</v>
      </c>
      <c r="K93" s="4">
        <f>J93+J93/100*5</f>
        <v>11.5052598045</v>
      </c>
      <c r="L93" s="4">
        <f t="shared" si="24"/>
        <v>12.19557539277</v>
      </c>
      <c r="M93" s="4">
        <f t="shared" si="20"/>
        <v>10.976017853493</v>
      </c>
      <c r="N93" s="4">
        <f t="shared" si="21"/>
        <v>10.366239083854499</v>
      </c>
      <c r="O93" s="35">
        <f t="shared" si="22"/>
        <v>9.756460314216</v>
      </c>
    </row>
    <row r="94" spans="1:15" ht="25.5">
      <c r="A94" s="48" t="s">
        <v>106</v>
      </c>
      <c r="B94" s="63">
        <v>0.5</v>
      </c>
      <c r="C94" s="63">
        <v>10</v>
      </c>
      <c r="D94" s="63">
        <v>300</v>
      </c>
      <c r="E94" s="4">
        <v>9.1</v>
      </c>
      <c r="F94" s="4">
        <f>E94+E94/100*5</f>
        <v>9.555</v>
      </c>
      <c r="G94" s="4">
        <f>F94+F94/100*3</f>
        <v>9.84165</v>
      </c>
      <c r="H94" s="4">
        <f>G94+G94/100*2</f>
        <v>10.038483</v>
      </c>
      <c r="I94" s="4">
        <f>H94+H94/100*5</f>
        <v>10.54040715</v>
      </c>
      <c r="J94" s="4">
        <f>I94+I94/100*10</f>
        <v>11.594447865</v>
      </c>
      <c r="K94" s="4">
        <f>J94+J94/100*5</f>
        <v>12.17417025825</v>
      </c>
      <c r="L94" s="4">
        <f t="shared" si="24"/>
        <v>12.904620473745</v>
      </c>
      <c r="M94" s="4">
        <f t="shared" si="20"/>
        <v>11.6141584263705</v>
      </c>
      <c r="N94" s="4">
        <f t="shared" si="21"/>
        <v>10.96892740268325</v>
      </c>
      <c r="O94" s="35">
        <f t="shared" si="22"/>
        <v>10.323696378996</v>
      </c>
    </row>
    <row r="95" spans="1:15" s="41" customFormat="1" ht="26.25" thickBot="1">
      <c r="A95" s="64" t="s">
        <v>107</v>
      </c>
      <c r="B95" s="65">
        <v>0.5</v>
      </c>
      <c r="C95" s="66">
        <v>10</v>
      </c>
      <c r="D95" s="66">
        <v>300</v>
      </c>
      <c r="E95" s="53">
        <v>9.6</v>
      </c>
      <c r="F95" s="53">
        <f>E95+E95/100*5</f>
        <v>10.08</v>
      </c>
      <c r="G95" s="53">
        <f>F95+F95/100*3</f>
        <v>10.3824</v>
      </c>
      <c r="H95" s="53">
        <f>G95+G95/100*2</f>
        <v>10.590048000000001</v>
      </c>
      <c r="I95" s="53">
        <f>H95+H95/100*5</f>
        <v>11.119550400000001</v>
      </c>
      <c r="J95" s="67">
        <f>I95+I95/100*10</f>
        <v>12.231505440000001</v>
      </c>
      <c r="K95" s="53">
        <f>J95+J95/100*5</f>
        <v>12.843080712</v>
      </c>
      <c r="L95" s="53">
        <f t="shared" si="24"/>
        <v>13.61366555472</v>
      </c>
      <c r="M95" s="53">
        <f t="shared" si="20"/>
        <v>12.252298999248001</v>
      </c>
      <c r="N95" s="53">
        <f t="shared" si="21"/>
        <v>11.571615721512</v>
      </c>
      <c r="O95" s="54">
        <f t="shared" si="22"/>
        <v>10.890932443776</v>
      </c>
    </row>
    <row r="96" spans="1:15" ht="2.25" customHeight="1">
      <c r="A96" s="68"/>
      <c r="B96" s="69"/>
      <c r="C96" s="69"/>
      <c r="D96" s="69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ht="12" customHeight="1">
      <c r="A97" s="71" t="s">
        <v>9</v>
      </c>
    </row>
    <row r="98" spans="1:15" s="71" customFormat="1" ht="15.75" customHeight="1">
      <c r="A98" s="71" t="s">
        <v>12</v>
      </c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ht="19.5" customHeight="1" thickBot="1">
      <c r="A99" s="71" t="s">
        <v>78</v>
      </c>
    </row>
    <row r="100" spans="1:15" ht="14.25">
      <c r="A100" s="74" t="s">
        <v>70</v>
      </c>
      <c r="B100" s="75"/>
      <c r="C100" s="75"/>
      <c r="D100" s="76" t="s">
        <v>10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8"/>
    </row>
    <row r="101" spans="1:15" ht="13.5" customHeight="1">
      <c r="A101" s="79" t="s">
        <v>41</v>
      </c>
      <c r="B101" s="22"/>
      <c r="C101" s="22"/>
      <c r="D101" s="68" t="s">
        <v>76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</row>
    <row r="102" spans="1:15" ht="11.25" customHeight="1" thickBot="1">
      <c r="A102" s="80" t="s">
        <v>44</v>
      </c>
      <c r="B102" s="81"/>
      <c r="C102" s="81"/>
      <c r="D102" s="82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4"/>
    </row>
    <row r="103" spans="1:15" ht="11.25" customHeight="1" hidden="1" thickBot="1">
      <c r="A103" s="85"/>
      <c r="B103" s="81"/>
      <c r="C103" s="81"/>
      <c r="D103" s="86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</row>
  </sheetData>
  <sheetProtection/>
  <mergeCells count="6">
    <mergeCell ref="A1:O1"/>
    <mergeCell ref="A2:O2"/>
    <mergeCell ref="A3:O3"/>
    <mergeCell ref="A4:O4"/>
    <mergeCell ref="B5:B6"/>
    <mergeCell ref="A5:A6"/>
  </mergeCells>
  <hyperlinks>
    <hyperlink ref="A102" r:id="rId1" display="http://mishura-optom.ru"/>
  </hyperlinks>
  <printOptions/>
  <pageMargins left="0.2362204724409449" right="0.12" top="0.07874015748031496" bottom="0.03937007874015748" header="0.5118110236220472" footer="0.4724409448818898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</dc:creator>
  <cp:keywords/>
  <dc:description/>
  <cp:lastModifiedBy>User</cp:lastModifiedBy>
  <cp:lastPrinted>2024-03-26T06:34:25Z</cp:lastPrinted>
  <dcterms:created xsi:type="dcterms:W3CDTF">2003-04-01T17:29:31Z</dcterms:created>
  <dcterms:modified xsi:type="dcterms:W3CDTF">2024-03-26T06:35:18Z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